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8_{3490C63A-DB98-4A08-93CE-CDC24030F5C8}"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29" r:id="rId6"/>
    <sheet name="Research Staff" sheetId="30" r:id="rId7"/>
    <sheet name="Temp vs IC vs Subaward" sheetId="33"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29" l="1"/>
  <c r="G27" i="29"/>
  <c r="F27" i="29"/>
  <c r="H26" i="29"/>
  <c r="G26" i="29"/>
  <c r="F26" i="29"/>
  <c r="H25" i="29"/>
  <c r="G25" i="29"/>
  <c r="F25" i="29"/>
  <c r="H23" i="29"/>
  <c r="G23" i="29"/>
  <c r="F23" i="29"/>
  <c r="H22" i="29"/>
  <c r="G22" i="29"/>
  <c r="F22" i="29"/>
  <c r="H21" i="29"/>
  <c r="G21" i="29"/>
  <c r="F21" i="29"/>
  <c r="H17" i="29"/>
  <c r="U18" i="29"/>
  <c r="G17" i="29"/>
  <c r="T18" i="29"/>
  <c r="S18" i="29"/>
  <c r="Q18" i="29"/>
  <c r="P18" i="29"/>
  <c r="O18" i="29"/>
  <c r="H16" i="29"/>
  <c r="U17" i="29"/>
  <c r="G16" i="29"/>
  <c r="T17" i="29"/>
  <c r="S17" i="29"/>
  <c r="Q17" i="29"/>
  <c r="P17" i="29"/>
  <c r="O17" i="29"/>
  <c r="H15" i="29"/>
  <c r="U16" i="29"/>
  <c r="G15" i="29"/>
  <c r="T16" i="29"/>
  <c r="S16" i="29"/>
  <c r="Q16" i="29"/>
  <c r="P16" i="29"/>
  <c r="O16" i="29"/>
  <c r="H12" i="29"/>
  <c r="U13" i="29"/>
  <c r="G12" i="29"/>
  <c r="T13" i="29"/>
  <c r="S13" i="29"/>
  <c r="Q13" i="29"/>
  <c r="P13" i="29"/>
  <c r="O13" i="29"/>
  <c r="H11" i="29"/>
  <c r="U12" i="29"/>
  <c r="G11" i="29"/>
  <c r="T12" i="29"/>
  <c r="S12" i="29"/>
  <c r="Q12" i="29"/>
  <c r="P12" i="29"/>
  <c r="O12" i="29"/>
  <c r="H10" i="29"/>
  <c r="U11" i="29"/>
  <c r="T11" i="29"/>
  <c r="S11" i="29"/>
  <c r="Q11" i="29"/>
  <c r="P11" i="29"/>
  <c r="O11" i="29"/>
  <c r="F14" i="30"/>
  <c r="E14" i="30"/>
  <c r="D14" i="30"/>
  <c r="C14" i="30"/>
  <c r="B14" i="30"/>
  <c r="F13" i="30"/>
  <c r="E13" i="30"/>
  <c r="D13" i="30"/>
  <c r="C13" i="30"/>
  <c r="B13" i="30"/>
  <c r="F12" i="30"/>
  <c r="E12" i="30"/>
  <c r="D12" i="30"/>
  <c r="C12" i="30"/>
  <c r="B12" i="30"/>
  <c r="F11" i="30"/>
  <c r="E11" i="30"/>
  <c r="D11" i="30"/>
  <c r="C11" i="30"/>
  <c r="B11" i="30"/>
  <c r="D12" i="2"/>
  <c r="E12" i="2"/>
  <c r="F12" i="2"/>
  <c r="G12" i="2"/>
  <c r="H12" i="2"/>
  <c r="I12" i="2"/>
  <c r="D11" i="2"/>
  <c r="E11" i="2"/>
  <c r="F11" i="2"/>
  <c r="G11" i="2"/>
  <c r="H11" i="2"/>
  <c r="I11" i="2"/>
  <c r="D10" i="2"/>
  <c r="E10" i="2"/>
  <c r="F10" i="2"/>
  <c r="G10" i="2"/>
  <c r="H10" i="2"/>
  <c r="I10" i="2"/>
  <c r="D9" i="2"/>
  <c r="E9" i="2"/>
  <c r="F9" i="2"/>
  <c r="G9" i="2"/>
  <c r="H9" i="2"/>
  <c r="I9" i="2"/>
  <c r="E8" i="2"/>
  <c r="F8" i="2"/>
  <c r="G8" i="2"/>
  <c r="H8" i="2"/>
  <c r="I8" i="2"/>
  <c r="D8" i="2"/>
  <c r="D7" i="2"/>
  <c r="E7" i="2"/>
  <c r="F7" i="2"/>
  <c r="G7" i="2"/>
  <c r="H7" i="2"/>
  <c r="I7" i="2"/>
  <c r="D6" i="2"/>
  <c r="E6" i="2"/>
  <c r="F6" i="2"/>
  <c r="G6" i="2"/>
  <c r="H6" i="2"/>
  <c r="I6" i="2"/>
  <c r="D5" i="2"/>
  <c r="E5" i="2"/>
  <c r="F5" i="2"/>
  <c r="G5" i="2"/>
  <c r="H5" i="2"/>
  <c r="I5" i="2"/>
  <c r="D4" i="2"/>
  <c r="E4" i="2"/>
  <c r="F4" i="2"/>
  <c r="G4" i="2"/>
  <c r="H4" i="2"/>
  <c r="I4" i="2"/>
  <c r="B19" i="4"/>
  <c r="B24" i="4"/>
  <c r="G49" i="4"/>
  <c r="G50" i="4"/>
  <c r="G51" i="4"/>
  <c r="G48" i="4"/>
  <c r="C52" i="4"/>
  <c r="D52" i="4"/>
  <c r="E52" i="4"/>
  <c r="F52" i="4"/>
  <c r="B52" i="4"/>
  <c r="G52" i="4"/>
  <c r="G20" i="4"/>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c r="B62" i="4"/>
  <c r="C62" i="4"/>
  <c r="B64" i="4"/>
  <c r="C64" i="4"/>
  <c r="D64" i="4"/>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c r="E3" i="7"/>
  <c r="F3" i="7"/>
  <c r="F2" i="7"/>
  <c r="C44" i="4"/>
  <c r="G39" i="4"/>
  <c r="I39" i="4"/>
  <c r="F44" i="4"/>
  <c r="G43" i="4"/>
  <c r="I43" i="4"/>
  <c r="B44" i="4"/>
  <c r="G68" i="4"/>
  <c r="I68" i="4"/>
  <c r="D44" i="4"/>
  <c r="E28" i="4"/>
  <c r="B69" i="4"/>
  <c r="G17" i="4"/>
  <c r="I17" i="4"/>
  <c r="G11" i="4"/>
  <c r="I11" i="4"/>
  <c r="F69" i="4"/>
  <c r="E69" i="4"/>
  <c r="D28" i="4"/>
  <c r="D69" i="4"/>
  <c r="C28" i="4"/>
  <c r="E44" i="4"/>
  <c r="I52" i="4"/>
  <c r="F28" i="4"/>
  <c r="C69" i="4"/>
  <c r="G65" i="4"/>
  <c r="I65" i="4"/>
  <c r="G32" i="4"/>
  <c r="I32" i="4"/>
  <c r="B27" i="4"/>
  <c r="B28" i="4"/>
  <c r="G19" i="4"/>
  <c r="G27" i="4"/>
  <c r="E64" i="4"/>
  <c r="D60" i="4"/>
  <c r="D62" i="4"/>
  <c r="E62" i="4"/>
  <c r="F70" i="4"/>
  <c r="D70" i="4"/>
  <c r="D71" i="4"/>
  <c r="D72" i="4"/>
  <c r="G44" i="4"/>
  <c r="I44" i="4"/>
  <c r="C70" i="4"/>
  <c r="G69" i="4"/>
  <c r="I69" i="4"/>
  <c r="B70" i="4"/>
  <c r="B71" i="4"/>
  <c r="B72" i="4"/>
  <c r="E70" i="4"/>
  <c r="F62" i="4"/>
  <c r="G62" i="4"/>
  <c r="I27" i="4"/>
  <c r="G28" i="4"/>
  <c r="F64" i="4"/>
  <c r="G64" i="4"/>
  <c r="E60" i="4"/>
  <c r="D76" i="4"/>
  <c r="D73" i="4"/>
  <c r="D74" i="4"/>
  <c r="C71" i="4"/>
  <c r="C72" i="4"/>
  <c r="E71" i="4"/>
  <c r="E72" i="4"/>
  <c r="F60" i="4"/>
  <c r="F71" i="4"/>
  <c r="F72" i="4"/>
  <c r="I28" i="4"/>
  <c r="G70" i="4"/>
  <c r="G72" i="4"/>
  <c r="F76" i="4"/>
  <c r="F73" i="4"/>
  <c r="F74" i="4"/>
  <c r="E76" i="4"/>
  <c r="E73" i="4"/>
  <c r="E74" i="4"/>
  <c r="C73" i="4"/>
  <c r="C74" i="4"/>
  <c r="C76" i="4"/>
  <c r="B76" i="4"/>
  <c r="G71" i="4"/>
  <c r="I70" i="4"/>
  <c r="B73" i="4"/>
  <c r="B74" i="4"/>
  <c r="G60" i="4"/>
  <c r="G73" i="4"/>
  <c r="G74" i="4"/>
  <c r="G76" i="4"/>
  <c r="G3" i="4"/>
</calcChain>
</file>

<file path=xl/sharedStrings.xml><?xml version="1.0" encoding="utf-8"?>
<sst xmlns="http://schemas.openxmlformats.org/spreadsheetml/2006/main" count="200" uniqueCount="179">
  <si>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</si>
  <si>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</si>
  <si>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</si>
  <si>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</si>
  <si>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</si>
  <si>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</si>
  <si>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</si>
  <si>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</si>
  <si>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</si>
  <si>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</si>
  <si>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</si>
  <si>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</si>
  <si>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</si>
  <si>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</si>
  <si>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</si>
  <si>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</si>
  <si>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</si>
  <si>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Publication Costs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</si>
  <si>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</si>
  <si>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</si>
  <si>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</si>
  <si>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</si>
  <si>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</si>
  <si>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</si>
  <si>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</si>
  <si>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</si>
  <si>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</si>
  <si>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</si>
  <si>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</si>
  <si>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</si>
  <si>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</si>
  <si>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</si>
  <si>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</si>
  <si>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</si>
  <si>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</si>
  <si>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</si>
  <si>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</si>
  <si>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</si>
  <si>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</si>
  <si>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</si>
  <si>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</si>
  <si>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</si>
  <si>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</si>
  <si>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</si>
  <si>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</si>
  <si>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</si>
  <si>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</si>
  <si>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</si>
  <si>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</si>
  <si>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</si>
  <si>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</si>
  <si>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</si>
  <si>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</si>
  <si>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</si>
  <si>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</si>
  <si>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</si>
  <si>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</si>
  <si>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</si>
  <si>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</si>
  <si>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</si>
  <si>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</si>
  <si>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</si>
  <si>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</si>
  <si>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</si>
  <si>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</si>
  <si>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</si>
  <si>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</si>
  <si>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</si>
  <si>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</si>
  <si>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</si>
  <si>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</si>
  <si>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</si>
  <si>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</si>
  <si>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</si>
  <si>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</si>
  <si>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</si>
  <si>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</si>
  <si>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</si>
  <si>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</si>
  <si>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</si>
  <si>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</si>
  <si>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</si>
  <si>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</si>
  <si>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</si>
  <si>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</si>
  <si>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</si>
  <si>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</si>
  <si>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</si>
  <si>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</si>
  <si>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</si>
  <si>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</si>
  <si>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</si>
  <si>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</si>
  <si>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</si>
  <si>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</si>
  <si>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</si>
  <si>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</si>
  <si>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Stipend</t>
  </si>
  <si>
    <t>Subsistence</t>
  </si>
  <si>
    <t>Participant support is a very narrowly defined category, it is strongly recommended that you consult your research officer before budgeting items in this category.</t>
  </si>
  <si>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</si>
  <si>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</si>
  <si>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</si>
  <si>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</si>
  <si>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</si>
  <si>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</si>
  <si>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</si>
  <si>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</si>
  <si>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</si>
  <si>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</si>
  <si>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</si>
  <si>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</si>
  <si>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</si>
  <si>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</si>
  <si>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</si>
  <si>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</si>
  <si>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</si>
  <si>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</si>
  <si>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</si>
  <si>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</si>
  <si>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</si>
  <si>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</si>
  <si>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Cells highlighted in yellow indicate where tuition award is less than full-time enrollment requirement</t>
  </si>
  <si>
    <t>F&amp;A  on MTDC: 26% starting 7/1/2024</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</si>
  <si>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</si>
  <si>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</si>
  <si>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</si>
  <si>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</si>
  <si>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</si>
  <si>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</si>
  <si>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</si>
  <si>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</si>
  <si>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</si>
  <si>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</si>
  <si>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</si>
  <si>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</si>
  <si>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</si>
  <si>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</si>
  <si>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</si>
  <si>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</si>
  <si>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</si>
  <si>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</si>
  <si>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</si>
  <si>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</si>
  <si>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</si>
  <si>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</si>
  <si>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</si>
  <si>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</si>
  <si>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</si>
  <si>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</si>
  <si>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</si>
  <si>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</si>
  <si>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</si>
  <si>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</si>
  <si>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</si>
  <si>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</si>
  <si>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</si>
  <si>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</si>
  <si>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</si>
  <si>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</si>
  <si>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</si>
  <si>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</si>
  <si>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</si>
  <si>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t>1 Howard Univ</t>
  </si>
  <si>
    <t>2 UCLA</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</si>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</sst>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8" formatCode="&quot;$&quot;#,##0"/>
    <numFmt numFmtId="169"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0" fontId="32"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80">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1" fillId="0" borderId="0" xfId="0" applyFont="1" applyAlignment="1">
      <alignment vertical="center"/>
    </xf>
    <xf numFmtId="0" fontId="13" fillId="0" borderId="0" xfId="0" applyFont="1"/>
    <xf numFmtId="9" fontId="11"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2"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3" fillId="0" borderId="0" xfId="0" applyFont="1"/>
    <xf numFmtId="0" fontId="26" fillId="7" borderId="0" xfId="0" applyFont="1" applyFill="1"/>
    <xf numFmtId="0" fontId="27" fillId="7" borderId="0" xfId="0" applyFont="1" applyFill="1" applyAlignment="1">
      <alignment horizontal="center"/>
    </xf>
    <xf numFmtId="0" fontId="26" fillId="7" borderId="0" xfId="0" applyFont="1" applyFill="1" applyAlignment="1">
      <alignment horizontal="right"/>
    </xf>
    <xf numFmtId="0" fontId="0" fillId="7" borderId="0" xfId="0" applyFill="1"/>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30" fillId="7" borderId="0" xfId="0" applyFont="1" applyFill="1" applyAlignment="1">
      <alignment horizontal="right" wrapText="1"/>
    </xf>
    <xf numFmtId="0" fontId="31" fillId="9" borderId="0" xfId="0" applyFont="1" applyFill="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3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8" fontId="13"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37" fillId="0" borderId="0" xfId="0" applyFont="1"/>
    <xf numFmtId="49" fontId="0" fillId="0" borderId="0" xfId="0" applyNumberFormat="1"/>
    <xf numFmtId="49" fontId="7" fillId="0" borderId="0" xfId="0" applyNumberFormat="1" applyFont="1"/>
    <xf numFmtId="49" fontId="33" fillId="0" borderId="0" xfId="0" applyNumberFormat="1" applyFont="1"/>
    <xf numFmtId="49" fontId="7" fillId="0" borderId="0" xfId="0" applyNumberFormat="1" applyFont="1" applyAlignment="1">
      <alignment horizontal="left"/>
    </xf>
    <xf numFmtId="49" fontId="32" fillId="0" borderId="0" xfId="5" applyNumberFormat="1"/>
    <xf numFmtId="49" fontId="34" fillId="0" borderId="0" xfId="0" applyNumberFormat="1" applyFont="1"/>
    <xf numFmtId="0" fontId="11" fillId="0" borderId="0" xfId="0" applyFont="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0" fontId="11" fillId="3" borderId="1" xfId="6" applyNumberFormat="1" applyFont="1" applyFill="1" applyBorder="1" applyAlignment="1">
      <alignment horizontal="center" vertical="center"/>
    </xf>
    <xf numFmtId="0" fontId="13" fillId="0" borderId="1" xfId="0" applyFont="1" applyBorder="1" applyAlignment="1">
      <alignment horizontal="right"/>
    </xf>
    <xf numFmtId="0" fontId="7" fillId="0" borderId="1" xfId="0" applyFont="1" applyBorder="1" applyAlignment="1">
      <alignment horizontal="right"/>
    </xf>
    <xf numFmtId="44" fontId="5" fillId="7" borderId="0" xfId="7" applyFont="1" applyFill="1"/>
    <xf numFmtId="44" fontId="5" fillId="3" borderId="1" xfId="7" applyFont="1" applyFill="1" applyBorder="1"/>
    <xf numFmtId="0" fontId="3" fillId="0" borderId="0" xfId="0" applyFont="1" applyAlignment="1">
      <alignment horizontal="center" vertical="center" wrapText="1"/>
    </xf>
    <xf numFmtId="0" fontId="3" fillId="0" borderId="0" xfId="0" applyFont="1" applyAlignment="1">
      <alignment horizontal="center" vertical="center"/>
    </xf>
    <xf numFmtId="0" fontId="20" fillId="6" borderId="14"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29" fillId="2" borderId="14"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 fillId="0" borderId="21" xfId="0" applyFont="1" applyBorder="1" applyAlignment="1">
      <alignment horizontal="center" vertical="center" wrapText="1"/>
    </xf>
    <xf numFmtId="0" fontId="25" fillId="0" borderId="20" xfId="0" applyFont="1" applyBorder="1" applyAlignment="1">
      <alignment horizontal="center"/>
    </xf>
    <xf numFmtId="0" fontId="25" fillId="0" borderId="17" xfId="0" applyFont="1" applyBorder="1" applyAlignment="1">
      <alignment horizontal="center"/>
    </xf>
    <xf numFmtId="0" fontId="25"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40" fillId="9" borderId="0" xfId="0" applyFont="1" applyFill="1" applyAlignment="1">
      <alignment horizontal="center" vertical="center" wrapText="1"/>
    </xf>
    <xf numFmtId="44" fontId="11" fillId="0" borderId="0" xfId="0" applyNumberFormat="1" applyFont="1"/>
    <xf numFmtId="168" fontId="5" fillId="0" borderId="1" xfId="7" applyNumberFormat="1" applyFont="1" applyBorder="1" applyAlignment="1">
      <alignment horizontal="center"/>
    </xf>
    <xf numFmtId="169" fontId="5" fillId="0" borderId="1" xfId="0" applyNumberFormat="1" applyFont="1" applyBorder="1" applyAlignment="1">
      <alignment horizontal="center"/>
    </xf>
    <xf numFmtId="168" fontId="11" fillId="0" borderId="1" xfId="7" applyNumberFormat="1" applyFont="1" applyBorder="1" applyAlignment="1">
      <alignment horizontal="center"/>
    </xf>
    <xf numFmtId="168" fontId="11" fillId="0" borderId="6" xfId="7" applyNumberFormat="1" applyFont="1" applyBorder="1" applyAlignment="1">
      <alignment horizontal="center"/>
    </xf>
    <xf numFmtId="169" fontId="5" fillId="0" borderId="1" xfId="7" applyNumberFormat="1" applyFont="1" applyBorder="1"/>
    <xf numFmtId="169" fontId="5" fillId="2" borderId="1" xfId="7" applyNumberFormat="1" applyFont="1" applyFill="1" applyBorder="1"/>
    <xf numFmtId="168" fontId="11" fillId="0" borderId="7" xfId="7" applyNumberFormat="1" applyFont="1" applyBorder="1" applyAlignment="1">
      <alignment horizontal="center"/>
    </xf>
    <xf numFmtId="168" fontId="11" fillId="0" borderId="8" xfId="7" applyNumberFormat="1" applyFont="1" applyBorder="1" applyAlignment="1">
      <alignment horizontal="center"/>
    </xf>
    <xf numFmtId="169" fontId="0" fillId="0" borderId="0" xfId="0" applyNumberFormat="1" applyAlignment="1">
      <alignment horizontal="center"/>
    </xf>
    <xf numFmtId="169" fontId="4" fillId="8" borderId="0" xfId="7" applyNumberFormat="1" applyFont="1" applyFill="1" applyAlignment="1">
      <alignment horizontal="center"/>
    </xf>
  </cellXfs>
  <cellStyles count="8">
    <cellStyle name="Comma 2" xfId="4" xr:uid="{00000000-0005-0000-0000-000001000000}"/>
    <cellStyle name="Comma 3" xfId="6" xr:uid="{A21020F0-39A0-4C80-8C5B-3CE039B9CAE7}"/>
    <cellStyle name="Currency 2" xfId="1" xr:uid="{00000000-0005-0000-0000-000002000000}"/>
    <cellStyle name="Currency 3" xfId="7" xr:uid="{9CCF5B99-F4F5-4D18-9CDE-D7BEBBA15136}"/>
    <cellStyle name="Hyperlink" xfId="5"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135255</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46990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97155</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135890</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389890</xdr:colOff>
      <xdr:row>5</xdr:row>
      <xdr:rowOff>19050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135255</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979805</xdr:colOff>
      <xdr:row>24</xdr:row>
      <xdr:rowOff>123190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135255</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135255</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135255</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135255</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135255</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135255</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135255</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135255</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809625</xdr:colOff>
      <xdr:row>6</xdr:row>
      <xdr:rowOff>57150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324225" y="119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AD3826A5-2F74-4136-9C61-417F5244B79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F7FF7A9C-2CFC-4F55-932D-8A44DF5592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C52E7DD0-C660-4A94-91A5-B0317A5C6EB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E353086D-3228-42E9-8F00-32C7C714B5E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95EA155A-F92D-419C-B83B-DA841075A49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06B36885-F62D-4041-91D0-70AC2BB3396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FF572163-631B-4A72-B7F3-95C4726482B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8167455E-D20C-4810-864E-11FA99FCAA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2A736494-3A03-46A7-ADEC-3ACBB4B96C8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B04B6CAE-F111-4388-8722-2BA0B129EF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52D7301E-9AE5-40BF-BDE4-B83B697D0A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3EB55038-A087-4841-BDAE-C20B23065AB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83D63E5-E5DE-4512-8AFA-91D92C3E17E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A21D54D-0751-42CF-873F-6B211D5AA8B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85B9B817-5736-44AE-9DA8-6FB288A79A8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B8CED012-E792-4B28-A7E8-30563391C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0" name="AutoShape 1" descr="https://psfswebp.cc.wmich.edu/cs/FPR/cache/PT_PIXEL_1.gif">
          <a:extLst>
            <a:ext uri="{FF2B5EF4-FFF2-40B4-BE49-F238E27FC236}">
              <a16:creationId xmlns:a16="http://schemas.microsoft.com/office/drawing/2014/main" id="{5B6005EE-8CA6-4D19-B340-D4F11E8A908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1" name="AutoShape 1" descr="https://psfswebp.cc.wmich.edu/cs/FPR/cache/PT_PIXEL_1.gif">
          <a:extLst>
            <a:ext uri="{FF2B5EF4-FFF2-40B4-BE49-F238E27FC236}">
              <a16:creationId xmlns:a16="http://schemas.microsoft.com/office/drawing/2014/main" id="{A62901D0-49F4-46AD-8D7F-C4FFB6DED7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2" name="AutoShape 1" descr="https://psfswebp.cc.wmich.edu/cs/FPR/cache/PT_PIXEL_1.gif">
          <a:extLst>
            <a:ext uri="{FF2B5EF4-FFF2-40B4-BE49-F238E27FC236}">
              <a16:creationId xmlns:a16="http://schemas.microsoft.com/office/drawing/2014/main" id="{BBEE483C-A573-49B1-BCFB-57E699235896}"/>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3" name="AutoShape 1" descr="https://psfswebp.cc.wmich.edu/cs/FPR/cache/PT_PIXEL_1.gif">
          <a:extLst>
            <a:ext uri="{FF2B5EF4-FFF2-40B4-BE49-F238E27FC236}">
              <a16:creationId xmlns:a16="http://schemas.microsoft.com/office/drawing/2014/main" id="{84AB072A-37AF-48AD-9868-E750E7EBC9A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4" name="AutoShape 1" descr="https://psfswebp.cc.wmich.edu/cs/FPR/cache/PT_PIXEL_1.gif">
          <a:extLst>
            <a:ext uri="{FF2B5EF4-FFF2-40B4-BE49-F238E27FC236}">
              <a16:creationId xmlns:a16="http://schemas.microsoft.com/office/drawing/2014/main" id="{3CA0F6D5-9942-47B2-A8AC-439C66705A7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5" name="AutoShape 1" descr="https://psfswebp.cc.wmich.edu/cs/FPR/cache/PT_PIXEL_1.gif">
          <a:extLst>
            <a:ext uri="{FF2B5EF4-FFF2-40B4-BE49-F238E27FC236}">
              <a16:creationId xmlns:a16="http://schemas.microsoft.com/office/drawing/2014/main" id="{9CFC1134-E1C2-4C94-B0D0-F9A213EE14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6" name="AutoShape 1" descr="https://psfswebp.cc.wmich.edu/cs/FPR/cache/PT_PIXEL_1.gif">
          <a:extLst>
            <a:ext uri="{FF2B5EF4-FFF2-40B4-BE49-F238E27FC236}">
              <a16:creationId xmlns:a16="http://schemas.microsoft.com/office/drawing/2014/main" id="{1169C8F1-F837-47A7-91FD-F62D2132FCB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7" name="AutoShape 1" descr="https://psfswebp.cc.wmich.edu/cs/FPR/cache/PT_PIXEL_1.gif">
          <a:extLst>
            <a:ext uri="{FF2B5EF4-FFF2-40B4-BE49-F238E27FC236}">
              <a16:creationId xmlns:a16="http://schemas.microsoft.com/office/drawing/2014/main" id="{255B4B2C-3900-4B69-9E50-1178BA5B029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8" name="AutoShape 1" descr="https://psfswebp.cc.wmich.edu/cs/FPR/cache/PT_PIXEL_1.gif">
          <a:extLst>
            <a:ext uri="{FF2B5EF4-FFF2-40B4-BE49-F238E27FC236}">
              <a16:creationId xmlns:a16="http://schemas.microsoft.com/office/drawing/2014/main" id="{169D500B-E44D-4DA3-B2C9-7B0116C2079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9" name="AutoShape 1" descr="https://psfswebp.cc.wmich.edu/cs/FPR/cache/PT_PIXEL_1.gif">
          <a:extLst>
            <a:ext uri="{FF2B5EF4-FFF2-40B4-BE49-F238E27FC236}">
              <a16:creationId xmlns:a16="http://schemas.microsoft.com/office/drawing/2014/main" id="{6170A692-BFCE-4728-9C5E-3EDF7E27AC4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0" name="AutoShape 1" descr="https://psfswebp.cc.wmich.edu/cs/FPR/cache/PT_PIXEL_1.gif">
          <a:extLst>
            <a:ext uri="{FF2B5EF4-FFF2-40B4-BE49-F238E27FC236}">
              <a16:creationId xmlns:a16="http://schemas.microsoft.com/office/drawing/2014/main" id="{AFD13CD6-A241-4FD1-8D1F-FAF6F242C55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1" name="AutoShape 1" descr="https://psfswebp.cc.wmich.edu/cs/FPR/cache/PT_PIXEL_1.gif">
          <a:extLst>
            <a:ext uri="{FF2B5EF4-FFF2-40B4-BE49-F238E27FC236}">
              <a16:creationId xmlns:a16="http://schemas.microsoft.com/office/drawing/2014/main" id="{7E0D9813-21CC-4A12-A184-02C6DB1A220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2" name="AutoShape 1" descr="https://psfswebp.cc.wmich.edu/cs/FPR/cache/PT_PIXEL_1.gif">
          <a:extLst>
            <a:ext uri="{FF2B5EF4-FFF2-40B4-BE49-F238E27FC236}">
              <a16:creationId xmlns:a16="http://schemas.microsoft.com/office/drawing/2014/main" id="{104265B7-7387-487F-9662-03AFEDD1740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3" name="AutoShape 1" descr="https://psfswebp.cc.wmich.edu/cs/FPR/cache/PT_PIXEL_1.gif">
          <a:extLst>
            <a:ext uri="{FF2B5EF4-FFF2-40B4-BE49-F238E27FC236}">
              <a16:creationId xmlns:a16="http://schemas.microsoft.com/office/drawing/2014/main" id="{6A6D536E-D25A-49DA-A22B-462E333B8B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4" name="AutoShape 1" descr="https://psfswebp.cc.wmich.edu/cs/FPR/cache/PT_PIXEL_1.gif">
          <a:extLst>
            <a:ext uri="{FF2B5EF4-FFF2-40B4-BE49-F238E27FC236}">
              <a16:creationId xmlns:a16="http://schemas.microsoft.com/office/drawing/2014/main" id="{B6DE7F47-1E56-4C74-8541-8032CC49080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5" name="AutoShape 1" descr="https://psfswebp.cc.wmich.edu/cs/FPR/cache/PT_PIXEL_1.gif">
          <a:extLst>
            <a:ext uri="{FF2B5EF4-FFF2-40B4-BE49-F238E27FC236}">
              <a16:creationId xmlns:a16="http://schemas.microsoft.com/office/drawing/2014/main" id="{B71285E4-86DD-4DB0-A644-29C45931B54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153E50E-A03C-4E5C-89E5-B5B2E0C61F0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0E6A801-A937-48C6-A149-DF45D35A0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865702FB-882A-44E8-9330-5A8E3BAB121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B3C86D4B-A97A-4771-9864-1819AFC71E5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6C73592E-1AE2-424F-A29B-128B84B855E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4699608B-2EB8-46E6-B257-AA1DF064DDF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6D5B542E-6C5E-4B4E-A8B4-5AA65E5A62D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3CF4D5F2-1BD2-451E-81AF-DA77C7DFF94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1FD84476-1633-453E-8B12-216C72B8A1F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FCFDDE89-3F3E-42BE-B010-F0EAB3CB5C5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C7C0160B-9450-4B91-9189-68831301E92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ED7BF1D3-A8FE-4A16-9C8C-4EF4429AB97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413591B6-F445-43A0-A1F6-6CC1AE56B33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A08A49FE-4BAD-43C9-B868-D502AB2D48A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127FEFB9-1068-4DE4-AE47-9F39FCE0E0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E2401D75-A649-44C1-AB2F-BCF40618A6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2" name="AutoShape 1" descr="https://psfswebp.cc.wmich.edu/cs/FPR/cache/PT_PIXEL_1.gif">
          <a:extLst>
            <a:ext uri="{FF2B5EF4-FFF2-40B4-BE49-F238E27FC236}">
              <a16:creationId xmlns:a16="http://schemas.microsoft.com/office/drawing/2014/main" id="{06E42B3B-0DE5-4207-AD89-966A0C27DC1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3" name="AutoShape 1" descr="https://psfswebp.cc.wmich.edu/cs/FPR/cache/PT_PIXEL_1.gif">
          <a:extLst>
            <a:ext uri="{FF2B5EF4-FFF2-40B4-BE49-F238E27FC236}">
              <a16:creationId xmlns:a16="http://schemas.microsoft.com/office/drawing/2014/main" id="{F1BF74D8-D08A-40AC-B35A-4AA7E6AB0B0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4" name="AutoShape 1" descr="https://psfswebp.cc.wmich.edu/cs/FPR/cache/PT_PIXEL_1.gif">
          <a:extLst>
            <a:ext uri="{FF2B5EF4-FFF2-40B4-BE49-F238E27FC236}">
              <a16:creationId xmlns:a16="http://schemas.microsoft.com/office/drawing/2014/main" id="{D903B385-92A6-45AA-9C0B-9D5C0AA98B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5" name="AutoShape 1" descr="https://psfswebp.cc.wmich.edu/cs/FPR/cache/PT_PIXEL_1.gif">
          <a:extLst>
            <a:ext uri="{FF2B5EF4-FFF2-40B4-BE49-F238E27FC236}">
              <a16:creationId xmlns:a16="http://schemas.microsoft.com/office/drawing/2014/main" id="{378093AC-5BB8-43A8-AE43-4E2D22B5C03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6" name="AutoShape 1" descr="https://psfswebp.cc.wmich.edu/cs/FPR/cache/PT_PIXEL_1.gif">
          <a:extLst>
            <a:ext uri="{FF2B5EF4-FFF2-40B4-BE49-F238E27FC236}">
              <a16:creationId xmlns:a16="http://schemas.microsoft.com/office/drawing/2014/main" id="{DB18ED2C-F8E4-43E1-8040-172DD91DFDDF}"/>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7" name="AutoShape 1" descr="https://psfswebp.cc.wmich.edu/cs/FPR/cache/PT_PIXEL_1.gif">
          <a:extLst>
            <a:ext uri="{FF2B5EF4-FFF2-40B4-BE49-F238E27FC236}">
              <a16:creationId xmlns:a16="http://schemas.microsoft.com/office/drawing/2014/main" id="{8DAC1043-33F8-483C-8E9E-1DE71844F8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8" name="AutoShape 1" descr="https://psfswebp.cc.wmich.edu/cs/FPR/cache/PT_PIXEL_1.gif">
          <a:extLst>
            <a:ext uri="{FF2B5EF4-FFF2-40B4-BE49-F238E27FC236}">
              <a16:creationId xmlns:a16="http://schemas.microsoft.com/office/drawing/2014/main" id="{DC948BB0-3FEE-4783-96BF-3EC49DB230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9" name="AutoShape 1" descr="https://psfswebp.cc.wmich.edu/cs/FPR/cache/PT_PIXEL_1.gif">
          <a:extLst>
            <a:ext uri="{FF2B5EF4-FFF2-40B4-BE49-F238E27FC236}">
              <a16:creationId xmlns:a16="http://schemas.microsoft.com/office/drawing/2014/main" id="{DF905085-6B00-48C0-878D-02FA575B558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0" name="AutoShape 1" descr="https://psfswebp.cc.wmich.edu/cs/FPR/cache/PT_PIXEL_1.gif">
          <a:extLst>
            <a:ext uri="{FF2B5EF4-FFF2-40B4-BE49-F238E27FC236}">
              <a16:creationId xmlns:a16="http://schemas.microsoft.com/office/drawing/2014/main" id="{7C29282E-1465-45E8-A7BC-6B7B61BB8E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1" name="AutoShape 1" descr="https://psfswebp.cc.wmich.edu/cs/FPR/cache/PT_PIXEL_1.gif">
          <a:extLst>
            <a:ext uri="{FF2B5EF4-FFF2-40B4-BE49-F238E27FC236}">
              <a16:creationId xmlns:a16="http://schemas.microsoft.com/office/drawing/2014/main" id="{EA00829A-E433-460B-A180-9C86317911A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2" name="AutoShape 1" descr="https://psfswebp.cc.wmich.edu/cs/FPR/cache/PT_PIXEL_1.gif">
          <a:extLst>
            <a:ext uri="{FF2B5EF4-FFF2-40B4-BE49-F238E27FC236}">
              <a16:creationId xmlns:a16="http://schemas.microsoft.com/office/drawing/2014/main" id="{78904DE1-0452-4A54-ADE7-6993BC7668C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3" name="AutoShape 1" descr="https://psfswebp.cc.wmich.edu/cs/FPR/cache/PT_PIXEL_1.gif">
          <a:extLst>
            <a:ext uri="{FF2B5EF4-FFF2-40B4-BE49-F238E27FC236}">
              <a16:creationId xmlns:a16="http://schemas.microsoft.com/office/drawing/2014/main" id="{5DF479B3-B0C3-4A46-AC88-A3654C56D7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4" name="AutoShape 1" descr="https://psfswebp.cc.wmich.edu/cs/FPR/cache/PT_PIXEL_1.gif">
          <a:extLst>
            <a:ext uri="{FF2B5EF4-FFF2-40B4-BE49-F238E27FC236}">
              <a16:creationId xmlns:a16="http://schemas.microsoft.com/office/drawing/2014/main" id="{1B533C39-B2A0-47F6-9F88-B98D67909B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5" name="AutoShape 1" descr="https://psfswebp.cc.wmich.edu/cs/FPR/cache/PT_PIXEL_1.gif">
          <a:extLst>
            <a:ext uri="{FF2B5EF4-FFF2-40B4-BE49-F238E27FC236}">
              <a16:creationId xmlns:a16="http://schemas.microsoft.com/office/drawing/2014/main" id="{3192BB85-C52F-47D6-BD46-F352A9154F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6" name="AutoShape 1" descr="https://psfswebp.cc.wmich.edu/cs/FPR/cache/PT_PIXEL_1.gif">
          <a:extLst>
            <a:ext uri="{FF2B5EF4-FFF2-40B4-BE49-F238E27FC236}">
              <a16:creationId xmlns:a16="http://schemas.microsoft.com/office/drawing/2014/main" id="{5BC82A4B-E6C3-4E46-A4BB-4332F088FAA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7" name="AutoShape 1" descr="https://psfswebp.cc.wmich.edu/cs/FPR/cache/PT_PIXEL_1.gif">
          <a:extLst>
            <a:ext uri="{FF2B5EF4-FFF2-40B4-BE49-F238E27FC236}">
              <a16:creationId xmlns:a16="http://schemas.microsoft.com/office/drawing/2014/main" id="{25A0E049-6BEF-4695-ABA4-62C6CFAEAA0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BCCDB886-A26D-46F7-B5C7-78BD8176ED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961E045C-FDE5-4597-B821-E5D24E5329B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836E4D68-ED12-436F-B1F9-1773F2B8C47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63A1ACFC-D58D-4914-BED0-A711017BA5F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88204B1D-C301-45A5-831E-A4CFCDBDACE0}"/>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B27F387A-C6D8-4916-ACEE-E07AAD808E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55D67668-2B31-49AD-B17F-95430FDE6E6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6D989936-4970-4CC3-9C09-306626DD7B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A06A7792-B656-43B8-96BF-47FF723FC9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63CAC1CF-F49E-4E03-9B44-E19E5FF0DC8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EC7CC692-C6F5-413D-B576-D158FD2EAAE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C1CF154D-E56B-4AA2-87ED-7384458A23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B51CDD10-3DBB-4CC4-937C-D69FE3B7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AFD7B65C-BE0C-4CB4-BF7B-95C8A5A851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877866D0-781C-4469-813E-1AD026C748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D03CF0E3-7A09-4434-91FF-29625EDAC2E3}"/>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C0E93B40-EC34-41DA-A1AA-097ACC53F0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35C6AEE8-E70D-4A22-9CB6-2DD487630C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FC85AE44-045D-4F7B-A584-9B53F4F78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24B8301E-75EA-4D7F-8726-E1D7575C5B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471BE94D-C1EC-487E-8265-503D953048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9712D280-972B-49C3-B42A-8667A383CB1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401B0595-62B0-45B2-81C6-CEBD4A74BD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1346EE79-84F6-487F-B7BE-C2F23E0E286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3E65CFC2-0530-4E9D-BFA1-E7A1C6E7BC3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E7CDC6A-BA46-4E92-B881-6E29D9D90E9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E9096732-7A8E-4716-8FFD-ECCC5552D9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887E2B3C-70A4-42F0-9BE8-391A89E7ED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1A0815E7-41DE-4F1B-A161-02E959724A9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EEE41324-DAA5-42C5-8C7F-62850BBB8E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88DE88A2-54B3-4018-898F-79250E6B5D5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18B83801-39C1-4214-A0D8-A65442541F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43531212-3A81-4547-81B7-DBE80C3A43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EDA922EC-D516-47DE-A1A6-E2A1D6DD3D3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DFB32644-CC39-4D09-BDB3-F45DC375CD9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E89ABFCC-69A7-444C-B113-89C26E632E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75FE69CE-0416-4CFD-BE4D-74E2547967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747E7E38-E576-41D6-9F41-348D5878D01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A7588E69-2E3A-46BD-B0BE-D0044EE0D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53D13D3A-904F-4596-8A99-0A517B5A64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DD207FFA-BAB6-4D1B-BD61-0E98818233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FE422665-84C1-4777-8190-E51AA737B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314E51A7-E735-4DF9-9C71-2A4657BE27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0AED6CA9-FC23-4A98-9438-C673DD5D7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A16F6FAF-B75C-4BE0-BF2E-81B225E2E3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DAAB6972-5EB3-433F-9DC4-0DAE567629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E39C6568-8DF5-4F04-B6C1-E362CCF313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084358AB-B3AC-4165-97C3-BDBE7C33CD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A87BF9D6-6F93-4994-8209-72819B6F67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1E6659A4-8973-4637-9B86-3D6CAA03D3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A8CFE9B1-EB39-4883-8D29-504B2CE4CA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686CC8C3-DF9D-4AE6-A19F-9E9659D42B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DC0204D5-7AF5-4431-B155-D31A4B71B3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DFCC0FAC-20F3-458E-99CB-08A5D18F7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D1B39947-97C5-40C9-85C6-59EB58CD5F4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49E91106-0720-4097-B573-CB87A78D68A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BA18E846-E77A-440A-B1A7-E876427DEE9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7BB5BAB6-ECA1-4118-92D9-4774D12617C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49C24BAE-473B-4580-9B86-AD24C646706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5BBDDADE-7EFD-4718-B07F-28B496D10AB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2EAE89E8-560E-4A79-8D21-6521DF55801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1D6FF469-BD1C-4663-9BC2-05204A941C1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710FFBC4-BE69-4856-A839-AC5E37289FB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87F8753E-4C0D-434C-8144-67215EA99C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328DADB8-CAB2-4CE9-914D-7C569ABFC4E6}"/>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83C071BF-20E4-4FF6-AA1A-AF0AC14A63A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9ED1E8D8-BF48-420C-99FF-0E98BBBDF3E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80423B5B-58D1-4087-81A0-1C4295B81D2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1422E0B6-A2D5-4373-B363-15F4AFD67D95}"/>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1C689A4-A52B-48E2-9C29-4261BE39A86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ED4F6DAD-28A7-4DC0-B254-E4F3BAA86C7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CD758E6A-7271-4421-9471-04F808E3085A}"/>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F44934BD-41B5-4AD7-8946-B8596486D23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39338B13-91AE-4318-8C79-4BF355ED4CC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E35BB574-0E9F-4C90-950B-ECCD93F4820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A441C924-4BA5-46C5-AD67-EE991FC9715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E0AE0D39-9863-4379-B285-EC49CB9C203E}"/>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29B510DA-5C22-4376-81C6-EA011B9A93B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55459579-50EF-4407-AB5D-452C8C9D4AB2}"/>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68BF5DDB-BD59-45B4-B40A-2D11A78F633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9F26A398-9C79-41A2-A1A3-9036D10E941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6E98576C-9B0D-4625-9F0B-AE3C23C91475}"/>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B68FF9CA-CD3E-4366-ADFC-92C93614E4DC}"/>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AEB9955C-5ED3-4BFC-9ABD-D148CBC24F2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3EF981CF-08C1-49EF-9AAE-405EDFB40D0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8826A5D3-DBB2-4E79-9248-965F920812E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14B51543-F17F-49E0-B638-99ED07052E6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653BE614-5A77-4114-B851-75CAD7E351FF}"/>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70FAE89D-8AB2-4114-A791-3BF0175F54B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D748CE7A-68B2-48E4-A138-9EE7F1A17EC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057BE81B-1142-498E-8FFA-69A78D60CC1A}"/>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279A7CA3-1E97-4F65-B993-38DA97C431B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EC85300C-EB56-43A7-B353-AF529F1B4C0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782EA729-1EBA-42AE-AAA2-CEB9B815E2E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FA87EACA-FDF9-4067-8853-0640BBC37F2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159F9AB4-FD22-4A1E-BDB8-FE4AFBC5B7F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23019494-D3BB-4D8C-B2FB-DD3C7560A69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706ADD4E-D029-4701-A703-D22EC1931EB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52FA2C35-232B-4E75-A988-2D070DFFE65A}"/>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F46D1A25-ACEE-46B3-B2C9-3D8A4663569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426F59D5-8A11-495E-84B4-E7B8C6477435}"/>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C295461A-0541-4FA0-8057-F9F99679A29D}"/>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BB203E09-2478-48A9-A5D1-1F41F3B39414}"/>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0710B878-6E76-45CB-958A-49221CAEC16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1CEDA79B-BD82-4295-8F50-1F0D98EDE39F}"/>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BDC13089-3453-4749-B73A-0EC32AD2D53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06779979-F641-43CC-BA17-464C968A3E1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F0A79892-2A46-4076-AC68-568341EFA48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E31ADB7D-2913-4E46-B30D-A1BC65D9E9D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D568C39F-A058-4A7A-BBE9-FF25664C8BD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16CDC5F1-87C7-4FF7-8707-4585B1BA1E10}"/>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318D3412-10BE-4369-877B-B317E3F4314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D27999AE-D2B3-4F9D-849A-5E87DED36D4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AA40CC77-6ADC-4096-A3C1-AF514421626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CAEEBF91-64F3-43C1-9A04-E05738699EB2}"/>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AD41C040-24D3-4E48-A2D1-82A699640D5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A5560190-9629-408A-ABE8-08F2C9280188}"/>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36F6B4D4-ADFC-4D21-A05B-64F8EE3D0B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D5AF5CF2-6701-478C-BD66-3C02389D77C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566B43FF-472D-46E3-9655-C7218606192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37940368-4B08-4D00-9ABC-0652D8840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008AD4B5-8A54-47F5-B2BF-0515C329327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3B051E50-BF9E-43AA-AC34-7BB30E88317F}"/>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CCE8C096-68D9-414F-859D-66515D35A6E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4915D095-7DFE-4D1A-88B6-1828A05A8E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D2FD93D0-4F36-4DF2-A518-A233C68B42B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0524957F-4CA3-4C00-A703-97C7C6FEE105}"/>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9B6C2C71-9039-48C1-ADF9-AFCF3A617D8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BE09CD73-15C3-4A01-8914-DC94288798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EEC237B4-9CF3-4735-BB20-32B46D84C84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3F25D51F-ECC6-4BD2-8CB1-72CCAE2829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FBDE56F1-FB19-4611-A11F-31510FFFD10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9C843D14-32F1-4345-8A4E-203E30C08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23CD35B9-CC6B-480D-857B-F570A2FB9A2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0F40854F-3C36-4F07-AC33-720D11E8EA8E}"/>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27B151E7-D548-4E7C-AEF0-C06180278C8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131FF5AC-762F-412F-95B4-0A80F7A582F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FBFEFAC7-D8E2-42B2-A4A2-64912D3985D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0C2EB510-3977-4D29-9066-EF763B5BC17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92F65AFC-28D1-4120-8268-75B1CB39A00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75CF20D5-CD8B-446D-A9C1-E2430D99ACCF}"/>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3D65E87C-2D43-417F-9079-838B80EE0FE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27EE6970-CB6D-49BA-BCA8-E908552CFBC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C359213F-4573-4FFB-8EFC-12F380B98D5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5DA7EF85-924B-4576-B6E1-9927E5F177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CB0A36C7-606A-4775-A416-605F32D809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7A0572C9-281D-45ED-BE4E-F101987E9D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BCBD9599-6F53-4B61-A9E3-464E943AEF3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FF9A31FB-AA37-4406-9748-9E1F3A6A92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A46C27F0-09EB-4187-BA6D-625BF042B40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FD71227C-8FB4-491F-9F99-41571078EDA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3BF01A9E-1854-4171-B50E-2F4A797CCB0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622E6176-6E5C-447D-BC15-7F488A42FA0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A42C99B9-E02B-4B05-915C-1D12353942A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0038E977-9248-4368-85CF-845A8CAD676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9EB2FC8C-7EB2-4FF7-9BF7-2389FA3B7E9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F4F01561-9472-4F19-85CC-0206E6DBDAD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E131FC9F-4E91-42B6-AA69-D407ABED362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1F7B5CA5-876E-4AE7-9B72-A344BEAF483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6D683DAE-AF23-407E-B688-58FE0BB8FC1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8C0947E3-25C1-43F6-91B6-788C5C0E4E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4523D855-2635-4940-8A8F-AB4C149B47A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431BFE0F-84F0-47F2-BE70-6C3D64AEC45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DC827C15-8C81-41EB-BEEB-5CF3432AECC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9841B43C-85F6-4B9C-9856-E5B34898D4B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8AFB3E69-908E-4587-927D-9E25A555437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3725F696-0F2A-49AD-946E-70E2CCF2424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BB2CDF58-A72B-44C5-B8C0-CC7C369BF1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2893EDBB-F065-4020-9467-C1E1F039052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3569677C-BD93-4C9F-B24F-7AF046A2B68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806BD80B-EE01-48F1-988C-63D537096A4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63DCD40D-BEE2-4E9C-A1DC-1A24D1E3CF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30FFCE21-4B0B-4841-94AA-BB10B5415BA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72A78012-EBD1-4E88-A7BF-DAB650B4C90C}"/>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3BEE807A-C72B-44EB-9AD7-4F707333CD2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F9218F10-7447-45A7-AE45-C7DCC42C0EE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5805A9AB-555F-4BF9-B88E-9573BB29F54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064F9B1B-50F2-4CE7-8FF0-E9E59F8507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DA441D88-81A7-40E8-8651-00E8E4D3F83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3590DDBD-4DD0-4BA8-B379-10AC1833598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9F132D5C-06BB-4C8A-8EA7-F30F2680967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91DA09F1-E1ED-44BC-A825-D6E7821CDDB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FA0C99AA-8717-4D9D-83B0-0E190CB76A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88663616-1557-4061-A1A5-2CDB6356A33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937AFA56-67C4-42B6-AC62-97EBC5ADA05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8F28246C-B7CD-474F-AF9B-10101E4997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4477E99A-F5E4-4B1B-ADB1-A34DE3E0443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D552555D-65E2-4DC6-A038-95E448AA0D4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33FA52E2-1D4F-410B-96DE-46680C079C7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D9726859-B96B-427F-A8EF-290E4F9ABF7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0BE3845C-43C4-41A2-941C-E670E0373AF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3BBD5C95-ADAB-41E9-B48D-FF1A313F8A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EBB2658F-2E08-446F-8C19-42EC698F1A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8D783F1A-C0E8-4EEA-B0C6-DAD9BB5AE4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6A04A624-1B2E-4161-9D84-0AFC1E01B99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495958B5-3CBC-4A70-ADD7-228F80818ED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9FE6478B-A0C7-4AD6-B605-2F15CA7EB75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8ED3FDEA-D845-4A27-B4D9-AEBEBF00959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A0EF7A1A-D2C8-43F7-B59E-A428A7F6E7D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F352DB31-0BF8-4420-9032-8B2BCD7FFE3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A3F80E68-9E50-4DB1-A4A5-C78B6B74A81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75F27F29-7C48-4872-BDB7-D431B8695FC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1B868E12-546E-46B1-9D00-C2C1D90B0B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72D703CA-90D3-4E39-AEB9-9C510956F1B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84D5AAC9-4CA7-4DF7-B16C-1AD59062102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E91C77A1-924B-42E4-9616-A7B508BD1CB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5561D85F-8CD5-4512-81DA-5AFBC5800D4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8EB7CF8E-CB25-4F29-89F7-7F7C62E70BF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420C206A-3188-4B40-8ADC-579AD22E1E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80E5A60F-80CC-444A-80AE-BB048E468D0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A7D39CD7-9666-4C32-9A33-BD6E4A4D81F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E959DB09-AF14-4F90-9441-91481FF609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2A416F29-255C-4907-8717-E4225CD449C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B493A8D0-0278-4686-A8B9-B0FC9B2C401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E3FBA3A8-4183-491A-B702-512E18B0036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A90C747A-C75C-4410-84AA-1FB98D28098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46DF3B75-1050-4421-8C08-71E1AF3ADB4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0DB60D40-D7F5-4B5C-8BB8-B8E1D1CC4F34}"/>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D737567A-0095-4315-B9D0-BC2DFE733A5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16C300E-38AD-4581-A4B1-A9E3FFB08A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3E1C89DC-81FD-48BD-9F14-FD388DF3651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3990CD-88C6-4849-A2D7-06B40FA3C3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10121111-65E1-4D37-BE64-4CC7229A2D4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B3ED2A76-00D7-4CFE-A2B9-5B593BC9310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992D1ACD-379B-46C3-AD87-E0EF1550497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0B7398B1-B7B6-4ED8-BB72-D794C61E7E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06CD577A-C31D-402F-8A7E-195F47CEE9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F1F85137-44A8-4691-8750-6AF712102EA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E258AC9B-A8AE-4591-B6E8-9C3A0D8D6CD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923C7DA9-1C53-4B9F-A944-88586E36A7A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603229AB-5FBE-4884-BC7D-C753C609B22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AC58A07C-9D98-4D3B-A4AB-8213A0C9AC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E2B0DC7E-39B3-40FC-A58D-2758FF7F142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FBB7431A-C16A-4FD1-B198-D25CCC1C279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6941D3D4-3CCE-44C5-8E8D-BC3D6D6115F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5F892EEF-918B-427B-9EEA-1A2ED75A90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F6FB7467-3EA3-4541-90BA-ABC6F2AA24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A800AF7E-BAEC-46EF-AFAD-561EB56B4F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20C1B91E-C9FC-409B-81A0-B2E65ADD042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E5B6F3C3-A934-4E70-947C-78CA142D26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4CC9BED0-AEBD-4970-8F52-201F1C470FC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856F9211-F60F-4F42-99AC-1AF92D93248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41FEEEBE-18C3-412D-899C-44BA8D15270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2C3431D3-2A28-46F8-A512-683509A2A55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98375E3-436E-4EB5-A164-4F8675AF9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7E2C04AF-3B27-48E3-949E-8C700FBE0AB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1B7CD421-FD7A-4A61-8E8C-8665DD8949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C62ACFAE-51AB-4DD1-950B-DE1C990C526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612AF299-8DE1-42F1-A86E-071621B4972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887196A3-9E48-4029-B4D3-ABADD0E8B7B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534F91BE-0D41-4421-8A0D-34D8D6BD8A9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9C24FBD-4944-492A-9D33-D68B387854D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B57846B4-663D-4BE8-9B14-05C01AFE1F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52E4137C-C80F-4426-B2F1-8193C3C9477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3DE0C98D-82A8-4068-B15A-7330787AACA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00F126A1-512E-4958-905F-D1BAE101889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FAF25E35-0B9C-4CEB-A798-9AE992F096E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C87F6BD0-5CD3-4CF9-9252-E178E5FD1CB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70BBC120-E786-4960-ADBE-2DE2F3141C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3ADE5A7-D1D9-404D-A013-671C5690B80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60CEFFC6-6124-47A1-AEC5-4E87AC88E2B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89A6852B-3DDF-489E-B4E2-1783730D331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C8ED709C-3CE3-4815-8A34-34B86057D54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37D1B14A-B396-4138-B8B7-48B3BBD789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B2190C60-811B-47AE-BC23-9D4A866699E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85CBE4F3-2C87-4ABA-BCA5-1ABB1495DB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1CA4564E-090D-424C-9F1F-F29AFF2B4BA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19A2B8F0-0AC1-42A3-9EDC-2A392F209E0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F3F3B21F-4860-4A70-88BB-FE0AD9D5C3C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169EC024-363E-4734-86D5-D23824C6B40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DC673D05-4679-406A-8317-F7AEC8F06C9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176E647E-0610-4266-A88A-2427248DED5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77E77544-48EC-4DDC-9660-B5EFFD12FD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0DDFC370-120E-4DC2-B001-B38FFA234E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111586F5-9384-4D42-B84C-7237DA4A28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7A83F036-3149-42E1-97B8-EF901EE99DD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1FAA204C-04EB-49EF-A8C0-F6E83CD585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3C5E9CD4-9581-4685-90F8-6FF614638D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0DE8A3D-F082-4173-BB43-E138B530754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2E4B9926-624E-421D-A25F-E517B5FBFF6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9B1A8FBD-8774-461A-BB86-8251AA13B5F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09423BE3-4A93-4207-9177-CAEAA74C10D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0480F9FE-05FD-457A-ADA7-DC136E6CD32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73AB7A62-E6A2-4C56-A65A-A7B9FC5F2B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3D9E8F16-3DE2-456B-ADCA-9F09C69C81F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CB14FFC-A9F6-4543-884C-ACE0B2CA03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5F88FAC8-5EEE-4222-8161-CC7038EF76E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8891E795-1181-46BC-AE78-29729D69DAE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09323995-4081-4418-84F1-65603D78A17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D8F073F9-92F3-4030-86DA-42BCD48D9D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EA08C667-9609-404A-AFE2-39335CDE5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264E9330-5AB2-45C6-93A2-440A4FE8E64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0A8FDE0D-FE61-4926-9B9F-85CF869FFA9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F8366918-B6C7-4048-937D-5DF74AAD0FB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FAEAD0-54B7-45CF-96EA-4B8FEA5E56C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D3F8AF86-5F9C-452A-9D91-278F9532941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31CB81AC-F357-40CC-9555-7E41072BB1B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C309EDD1-26F6-4168-9F82-65D48B0D4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FF9D135F-82C1-44C0-8D90-2C28FA77924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9BD2699F-3E16-4A70-8CD6-D75CDDDFCF6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DCB4C358-B4FF-413D-A3DE-3D067EB838E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B853618C-9E06-4EEB-A1C1-024D890B52A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5CC8CE65-EE53-4B6C-8806-B56D07E6109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65DB4B6-1148-4F2E-AAD1-13B270F372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47977ACC-7509-4796-B76B-50B623E5B05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E0DADA29-93C4-4AB8-8C5D-9B9F9E86C8F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AD15F5E8-272F-434F-9C70-86BD41FD3F4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F89CCDD5-5A66-4CFB-8B0A-73046C1ADB7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1F31C467-EB0C-4AC5-B9A3-33EB6D7F0AF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39074317-C7E1-49F2-B7FA-B3EEFB487C5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2C012478-0C77-4AE2-ADCA-093ADBDEF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10954E20-AAF6-4F53-A874-AF070C1E63FA}"/>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B222CECA-883A-44D7-B5A1-F9367EFA8BC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750E681-E2CF-4307-8FC6-80E62A39589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FB2D4940-FBAD-4C1A-8C42-F170CE1DDFD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37F25347-2BDE-447E-A757-0C11CA79B9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BC7D3341-4F18-4783-A6C1-21225A0AAAC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BCC40F53-7F31-4CB5-92D0-A0C1AD682E7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07992712-A291-4054-941B-05B5CF79B36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BB35B32D-8A6E-4D44-92FE-5433F81EC5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D9731984-543C-46CB-B0B0-2E71AC1D1C9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6C939F8E-8A63-409E-92A4-7EF4956D6D6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BEA15752-A0C1-459C-B49A-C099E2B720A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6ED1C4F1-23D5-430C-93DC-C9BC15E98C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A5319E7B-F13D-47BA-9465-2BA0301A1522}"/>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F5358032-326D-42BB-B5ED-24AC717B09FE}"/>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4383E4D5-0E52-4A16-A618-8B5376359927}"/>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C0BE21EE-66A4-42AF-B154-11B6DFF608C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2E4C48F1-931D-4281-8C81-6F83DBEC102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47BEBCB2-318B-4244-9F37-97A94E4038D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20DEE7CB-1EE3-4884-9966-39E617D9940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8F92D4A0-F6B4-4DEF-87D4-170B7493589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B8002B0D-12EE-40C3-A108-44584932387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6681F680-DEC3-44CF-9041-95DE2AE11879}"/>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173B0C14-09C4-4A46-BCBF-A00C6981586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BB92CD-8C80-4259-AF8C-D01BF4CA892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8A37210A-4F6B-4FB2-A613-67084364FA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37F6B101-8EA3-4DAB-90D9-169704F266E9}"/>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4DEAEC0F-1808-4AFA-9EE1-AB9573509C6E}"/>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A07FE941-548F-42B1-8EE9-C2F9770B1D3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0C591301-8433-4C42-B89B-83AD0AA2B8D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2935F685-4EEF-42CE-8FAF-813B4938AA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BA934FE1-7960-4A0E-AC6F-CE20E91DBC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C91721E0-1428-4AB5-A801-8013EA57ECD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8A242DA-DADC-457C-AB36-C42AAE34AAF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69953259-13DB-40C5-B752-9584917FF03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92011BF2-95EA-4537-980B-316F1F1F405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430679A6-50B0-482A-8DEA-988E887CF2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DF2AA5BE-2F44-4551-B2DE-F4358FBD4A0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EA77070D-96C3-43E8-B0E2-D3C26E42011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81B10985-1948-44DA-ABA7-DC2B702D28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3CE20CA1-2B89-4ADF-9F4F-594E4C5EA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6083961-C34D-4939-B427-ABEE89DAA7A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3E569DF8-04B7-4FDE-B0A7-71D41EE3390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0EBFD581-8BFF-44D7-A098-D8B35C93DCF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72C75856-A3CA-4E8F-A955-BF0F9EC8B93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E6455954-C96C-4AA5-9092-012169B22B3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54805C9D-6F0F-42E2-A5F4-D5C35130D3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241F5760-E396-4058-8FD4-C5CC56A48EE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4FD3667A-5F62-4062-8730-A2FE455A12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A3979B9F-056B-4B82-BD14-434E2CA5AC9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053BE6E7-4DFF-4E74-9F24-CEA9D8DB34D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85FD4785-039C-40AD-AC81-88D53076EF7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9EFBCFC0-2463-44DE-B3E9-F41AB6D9ED02}"/>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F88679DA-FD9A-44D3-B9CA-D96E85434AD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302254F2-25FD-4E78-9C83-3E4E8AD50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77F58383-783D-4E58-810C-01238EBBE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48E521F-7093-438C-9D7A-6CE09E985B7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14287217-12F8-4286-A4FA-524B09DE05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0E3C18C7-BE42-45DD-A994-7ADABC165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EFD30D23-676D-49B5-A491-0376E694E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76C4705C-F0B1-4E0C-8CA0-CBBD6DBD5B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7BDB775-A80C-4D28-A7A7-020F7E43F3F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05379367-0ABE-45F4-90F2-D8F06F7849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CFDC38AA-5040-4815-86B0-73AB894046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9BD7B492-1BC6-4FCB-A6EB-87E9F0720F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8A9E4491-0229-4BD5-9A0B-5A4A1471181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3A94A0A3-7A4D-4166-B103-D9709D39419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C38DD4DB-1081-4266-9B0E-650D396AC0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02C595C3-4104-481E-B73E-5AD44B4CC1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E99DE71C-96BE-4085-A8A5-7421979912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332465-5AE2-4961-80FE-200686737B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F14D8F8A-1E21-4440-A0EA-E95CFF41E87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F2AE9F8D-0335-4F5A-9673-92E5C1028BE8}"/>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8659F4FA-A3EE-4374-A91B-7AC09D834B1C}"/>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BEE8B644-B9F3-4328-B3EC-6C9A5C5D823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14C7621D-2C35-480D-B87B-82E8B628A75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CF31252C-36D6-4CC7-A7EA-07E5AFB213E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381E7AC8-DBF6-44CE-A1E1-75448DEB05DF}"/>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656839CF-0B56-4C6B-AF66-0D22CA96886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3ED1CF8-6448-46C9-A87E-CACB99CD2FB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F4B0B4D3-613E-4E88-9C2C-C11A404F88A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0A637281-9907-4373-8776-65842576625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861C2E79-0EC0-4859-87F1-FD440FE40A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9DADFC27-A463-4163-9328-4F9C2324C7D6}"/>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A00EBB54-EA8F-48EF-B017-7DAC33C601DC}"/>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8B212099-880C-4032-B0B3-1E13C1C688C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EE77A1F5-4EC4-4296-A09D-6D705F61B22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E0196722-56D3-4666-9D79-C09C4F6D3393}"/>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5CFEDC56-B56E-45CE-958A-E79F88B7E32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DEDFA369-0718-48F3-A12E-3D985647DA7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9ECB0F6-B918-4736-AB6D-104A1DED051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31316A65-B076-49A2-A832-86695A6E3D7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F6AF7D96-46C3-4E27-8699-A006577CEF6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535C7587-A3CA-4017-82B8-791D7FB55894}"/>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553BD894-7B2C-4650-8FEC-8DB4D9BD6B0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3358FF0F-BEBE-4C20-9B22-7C6DB3BAA3A7}"/>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3B4CFFB4-841A-48AC-A1BF-C64D20F4F0ED}"/>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7AAA3006-E222-4B33-AD3B-19DB8DA2849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7BB96F42-204D-419D-A8ED-18FF90E6E9F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8FABC01-C076-4EFF-97F6-2FA5EF4948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2C0C1BEF-3BB7-4ED8-8A29-4921497D0C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339D9167-16D7-4DBA-9B2E-D1E4C8F9C6D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DB5B747-AE15-463C-AF39-13DF9F7A525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EC51E21B-482F-4EBF-821A-7F12C8E1F77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0E935D7-7434-4A88-9324-2AEE44B37755}"/>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C64A64EE-E200-4B30-ABB6-167BA9ABFE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24F2C7BC-B409-4A89-94D3-17FD7F54335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26A18D0E-76A2-4446-AADC-E97824FA236E}"/>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CD6C984D-6E26-43F9-B4DA-D34A5B776B5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E5C83643-A97F-4B15-9024-F2BB6784F0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31DA82A5-C009-4EA5-A46B-6BA8BF15055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3363D7A-C1D3-4D80-8705-B429CF85C6E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09D13FD4-D1DA-40BC-85A5-883F8D35989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AF1F4F4F-E462-4139-B644-C753A8D4419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ADAEA4FF-0887-4AC9-A5F8-97C5DE30AA8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D4A4AFB3-935A-486F-8B6E-864B7866931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0C9E6E6C-5992-4E45-AC09-CF47475FD99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EC33BB3F-0047-4A30-B41C-2AB07427029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A9B0A03-9C8A-4BDB-9AE9-4430C9B7CE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BFA1D40C-E4FC-4C39-88C9-C8A816C3698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AC32AB00-EA85-4C60-A214-8D497074866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03690D3-396E-4241-960D-620B606BE6A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F79F6A68-B619-4A48-B69A-13BCA7F1378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96370A11-7784-461E-8521-5D9CA5AFEAD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00C3E780-4F83-42D9-BE30-1CC5D070DE3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D543CD5D-4E4E-4170-8594-4A5D8C0932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D6EFD7D5-E4F4-4D00-B64D-57888C1740A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305E1809-136C-4C70-AD50-ED64B03FB87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03173AFA-6AE7-413C-8A18-12BFAF7D17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D8726E76-D7AA-4E88-A121-216858749D5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A9432B5E-7955-48ED-AC2A-4A4D08699BC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1A744D30-2ECC-464F-9844-8260E39F8A2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FDA86D15-77E4-4310-8B89-54FDAE81AAE8}"/>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28EB79B2-7938-4004-B4FE-8F931754C17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97A4C564-2521-422F-B60A-A5DE67E6447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B71A66A-D73D-4250-9E25-F98E70A3E16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2CAB3915-BDBC-4138-B53D-E7C0E0A31244}"/>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28B4A750-5F8C-4D53-8F3C-CAA45CDC093A}"/>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32E3F3A8-93D9-40F9-97D3-19B01115275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8A470D2E-FF20-4399-B42D-D4D6D9F3320F}"/>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7C1EB1FA-387F-415E-BC16-72A4E9B7F5E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11861A38-7B14-4990-91C7-EBC9C091C355}"/>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7EF23980-EB9F-413A-BBE2-8B566D08311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0D0F4D38-865F-47F0-9770-C4F9D0B543A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93EDDE6B-A8CB-47EA-8AD0-CF8EB37A0C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CA015610-2C5C-4902-A1D7-ED0984A267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48FC1568-FF59-425A-8328-B0AD3A41519F}"/>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417E36F5-AB91-4C7E-BCC9-4343AD46265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0C80F65E-A07C-42F3-8CBC-C291ED2C42F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8BD55A8-95D4-4163-B69B-4868D018B1E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7C769EB8-B550-4DEC-86EB-321F2A5AB676}"/>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6CF1D13D-D658-4D2A-AEB3-F585BEA4E2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81D2E689-8087-4905-AA82-D4C8017315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48760C72-B4CA-419F-A88D-9FAF997EF652}"/>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195A46F4-C33E-4682-BEF2-C6749237C21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5A76C265-DBC8-4957-9B76-BE3FD8268A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084E185D-916F-45D1-B730-6EDB4FDDC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A768FA56-D49D-43DD-917E-1AAC805A3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25FB94C2-8934-4197-899C-63CF56081AC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2B26FC96-9E25-4DF1-BD52-5CDB24349D14}"/>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EC621919-542C-4689-BF64-D23F0D92ADF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61B7B28D-85D8-49E8-BC62-1E76C5BB52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34D585D-2594-4745-8809-55A25BA0E0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EE6993FF-A7EE-4133-B38E-7727F35DF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8C44992-E8B8-4952-86B0-E481EE80642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438A83A7-8D73-40C1-805F-3BA1930C20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2D4372FD-0094-4008-87FB-CB88901F81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C7934658-BE9D-4218-93A2-9EFDDA887DF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C746D169-2A85-44F3-B343-74127D788CB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4147506D-3D3D-49EE-BCEB-BC9BAA6608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CB07C8C6-2055-4976-BD1E-50B6FC9DCC6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A447FD94-29DE-4542-BDCD-B98416F955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4373959-FF93-48F6-A882-E6657B34095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4726EC6C-27DA-46F2-976C-CF130E1D82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B3D4969B-09EF-4CB6-9890-6B9A9F901A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CBEA4348-6140-4E2E-9511-9746DF60AB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F36C21AF-3659-4D49-A75E-A1195E1BF0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8950294-A60F-4533-AA93-4B08224CB4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F74786D1-C802-4CF3-8DA1-FE7A3BBF15A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5FCB76CB-C81B-41F3-9D46-D601CB6889F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A9856552-63CD-4FF8-AB89-8112FC7C7A7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1D8D7445-1CD3-4629-9400-95372664CEA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22E63AF2-935B-440B-AA47-E37F88FB32F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488B5A25-B763-4CB3-9103-52BF9DBE76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C23BCB69-A096-4553-A6A6-8EB132EA85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20FFC6BA-AD83-42E6-9D63-A038B0D5698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D08D92E7-A917-4F33-9D7A-6F2C2A73D4A1}"/>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EEB8B3EA-AA63-4571-90CC-1B057E187EC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F91817C3-8C5C-4965-9302-9F6C8E78716F}"/>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811AB340-C76D-44BB-9B5A-C5864CC31A7A}"/>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64DB146D-F2A6-4FBF-BC12-835AE5BC503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4B7EB375-5ACA-431D-9A38-5467D97E50B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AA807A3A-2BB2-4357-B3EB-4431B88D5B9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5A28CDD7-0C12-4172-B5CA-034932AA7D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3A340749-A7F8-4F7C-B445-F8E241644E5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63659473-CB59-4674-8E9D-8475E7E63E0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60753A59-A43B-4F8C-AC1A-526C8572865C}"/>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A28B0AE0-D05B-439D-B682-B511186B43B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B64F8A75-6031-466E-BC67-C38F65BEF8D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4890B763-9D22-4E47-B647-0720366986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852B1302-724D-45CA-A4D3-D8957ABF471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F0A92358-883F-4E29-A2EB-5BA72F79802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02A9FFF-340C-42DA-B545-6AAB4350E72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DE8B3203-0CDB-438D-A1B5-4EAE4445210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298464A4-227E-4425-AF0B-A88EC5411F0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09439372-19AB-4F51-AFB3-21F84E9A423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ABDF9E8A-5B29-4767-83A4-C0051F44BEB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EC8C4892-C28D-4F8E-8154-1380B78BA6C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BD928097-94CE-4A20-8F8F-1FB7D9C3D86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FBCD09B9-AC58-46C5-84FD-2344852325F7}"/>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EF508606-5D28-498C-88F2-AD9F703234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8D657502-C3CF-4AE4-84C0-91A30D7DC09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D83FD5EA-14F8-459A-AF09-06BA05668A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4EE60013-7D5A-44DA-A24A-707D87E7A8F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9E02B020-5128-427E-BD12-99D93B6EF9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A6425047-F907-4DEE-AE2F-38E25E31092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6BE0946-5774-4EEF-9217-2B5133C60AF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650CC32-D0CB-4FB0-AE42-F1910BF5D0F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01CF78FE-8F17-40E7-B76C-8CA0647C4E6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F1113469-8F24-4898-A1E4-54EEBB37D2C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55255D53-F214-4AB4-B78A-90649D633F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68935459-7012-4F7D-B759-5622C0325AB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0A980C17-299B-4DA6-9520-E5F011C77D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CEDC9557-6A94-422C-8ECA-D1E537722F0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C2DE4C6B-37E2-412D-A504-B23E89F9E44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27119C70-64B8-4CC4-B99C-1E4E4AEBE17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1C7BB834-00D2-4030-B8BE-22026291CE4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12F58B4B-CBB6-4481-9904-E7BEF2FD48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27FDC92E-5053-4894-BD0B-EE5A6718F92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E957161F-61CC-4355-BBA1-AB0848F7EC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2F58E863-ECFA-4F25-8A85-2C7888FB9D6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44692E0E-EDAC-45FE-AB08-137B721358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C5C1036E-442C-440D-A26B-75535263F3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00E9E4D6-4ED9-406B-9398-30A493D2C5B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5C1D5FDD-6559-4C8D-BE71-C7BF27B4D1C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BB43C38F-2364-40A1-86BD-99BB53A3ADFE}"/>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F28F935F-71B6-4140-9D89-F940C7A9970C}"/>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6B443A94-FEC7-4FE4-9DFF-CB6020E04E54}"/>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FACFEEBA-5025-45FE-B480-923AB847C2D2}"/>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9FC770B9-3E32-4E2C-8901-4CD5AC3CF96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EDD69E06-BDA1-47A1-AFB0-F129E3B1642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CD38C828-62CC-40D0-B799-EFF5E50DC216}"/>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E9BA9D54-0959-4797-9780-5FAC3229C31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7F0BDB3E-E7D0-4D58-B3AA-D77352717E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9213A07A-ED00-47A1-8319-21A834FBE4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06EA863B-D601-439A-8F0B-24351BCEEEC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364769D8-2631-4601-A86E-8404014E65F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742F59D3-F2B6-4405-9B64-C80B48644B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C178FAE8-EF5D-4CED-BB88-801C97DEC25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B3EE27FB-CEBF-468B-A347-D3E66236CE9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005E0723-3204-46CF-AEEB-EA41EC5F1FA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22D1453F-8D99-46A0-9ADC-7FC2757CDE0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1AEAD724-DB05-481D-BB50-3BD019F6B9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4A6398E9-D8E2-473A-A867-E2A52C1A6F7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FF53C317-BD4A-459B-8345-0620DCC2DC7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7DB2EA2-2CA5-4DE6-934C-F508305F28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73EADE91-D2C1-46AC-8987-0FE51EA6299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89D1C3AE-A5C7-47D5-8042-FB8729A6C24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FB0D293B-7F3D-488D-BD36-4E7746C1B46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2F8D9380-C835-4C91-9536-528636B91B3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0D25A8D5-9F14-4A0E-B7F9-3574FBE39A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23E92BA2-A2A5-45EF-926E-816D5AE843C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CAEE0729-9D06-452B-A6C0-93B06116F77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04D3CF5-97EE-4944-8040-A1FC39CE9D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11290302-9D1F-40D5-9EB4-DD6E23FE53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798674B7-8CC7-4039-B2CC-62B1D705CD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73919829-29D8-4ECF-B42E-360F380D105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85643266-B6BB-457D-936A-7D416683A16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7A115E8-FA8B-4E4F-B101-79515A8D3EB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5308637A-9106-488F-A39A-9449F6D62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26888A9D-42AD-43C4-8B62-3A598999CF6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DB48B15E-F642-4B55-BB89-5757B891ED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73AAB9F6-76A7-43E1-B8B8-053AEB94D40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DAD8983B-9765-47B6-90FD-BC8070A7863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032D8701-2CE7-4E60-8007-74A53241E47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6C31780A-5206-4AC4-A358-DABAF300D76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44C98190-8922-4C4D-A845-60FAE98103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35ECE007-3FCA-4526-AAA7-EEFBC0F2118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7023DCDF-B684-45F0-AE05-6898A736BEA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5FF418D7-B29C-4451-920E-621088C61C9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BF94DDF0-AFF6-4583-945C-C6CFAD225AC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75F07E9D-9BFB-4AF4-8307-E611862BC12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D2FD742-4DD5-4DB2-B990-3D7908365D1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5598F8B1-1702-49AA-812D-5CBB560242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1E893819-9B92-4935-81D3-C910A59093B4}"/>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11354E3F-B0A5-4B89-B206-31258ECF918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7F1A13DD-838A-4623-B73B-F75931B69B5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BDA96490-50E4-4A94-BBAB-B8E93A3EDBA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930C7265-1323-4578-A77D-D5CEF9F5AAA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778959B7-7EB0-4B2E-AEE0-D368D819CE46}"/>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1793334B-AAB9-446B-90A6-343000DB7A3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C55AFF57-7AB9-4061-B8A6-DCADC70503E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FD7BAAC3-3B70-4257-BAED-C1449066B6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605C52A1-F97D-4E3D-B10E-12E94E8CA81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5914236-F7D9-4F21-90F8-BF46DDD0249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5AD9499-4CC9-4DF3-A0FE-2DFD623256B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127519FB-E705-4BBF-A2F4-633ADF89D69F}"/>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189D3C5A-AE93-4908-8EFE-E77E8AC53BE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D8BC1628-861E-4501-9E0B-261FDD43DB3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A3626C48-9C5D-4B63-BBA9-C09CC42E7F1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75322C41-3DC7-4DCC-B6DB-7CAD36C34B7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70E8CD8-97AA-48BE-B90D-37731930AE3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3C5956EB-6583-4CB2-82B9-75874964120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CD172E31-C744-4815-9026-9783AD1BDB9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58CA14AA-1BB3-4DA3-9CEF-B2D75277A7F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E9EADDD2-B217-418B-8B37-A986E790C8A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C4DBDBFA-9FC2-4FC5-A667-0CBCBB5B305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C1B235E2-CF6D-4DBA-B4D9-F766F840C1A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47D0441A-1F5D-4AC5-9998-9FCBC7A48A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D5CCD7F3-8D50-40B1-B0CD-A17897634DD6}"/>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2B08297B-5F1A-40DC-AF7F-05F40B1AD8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233DA7E-F17A-4B68-8D82-3C85E00A077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A94ECADB-5927-4C19-853A-13B65DAAFA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3C4E9CFD-DACB-4604-890D-2C2F70182F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7674854B-424F-4C49-8267-D27C1E5B46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A2B29068-5AE2-4D82-A3DB-2D4A8100250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D6BF0F52-B0B0-4538-B168-0D3CC1EF223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3ABF6DCF-54DF-47AB-8888-0005B52AE84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A2BA0AEC-C7FB-4B9F-BA09-4A63B15FA2D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E1718083-B0AB-4F7B-8D12-9966341E0A7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344C25EF-9939-44AD-A749-EC2BB35F50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BA5EC36F-AF55-4441-9E45-973ADB2537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5BB5974-7702-4CD4-85D3-0F89B1520FA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9C5E9D1B-F388-4BFC-B2B6-B46C51F5D3E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04778858-DC61-4DAF-BE3F-4769D8420CB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5D0F789-69AF-4F5D-9C0E-2B709ECDC96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54B3A395-E284-4B00-BE18-B119ACD770B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2D50FF27-8A26-42A6-8BB3-23AAD164D4A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08B52AEA-EE58-4599-842E-B79FB923985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BBC52EB8-17C8-4C61-9964-0D3A40EFCB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C16BD239-4DC5-4608-B1FA-7F8EA91587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A2652889-CE1F-40A8-BC1B-7987FE2AB8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24AA66A5-FA73-4DD3-B11B-E9BFDE9A2E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6C347940-45BD-4282-8A55-5D14800575D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C1103399-7CED-43AA-9F17-953871EEBBC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3AC53B19-C01F-4EB5-A8D3-B8E7FE7BE25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8DF0E788-2320-442A-82E3-4C59143E07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13074C9A-CDAB-4476-BD52-839157596197}"/>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C26F57DE-249D-4892-813B-DE0608604FB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06845179-47FD-4750-B518-BCA08C36A5BF}"/>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F8786CF4-9C07-4B4B-95A8-460CB3B6D556}"/>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58F1FA8B-01B5-4279-9A7F-6C906FA26E2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175AD16-60D4-497B-9C3A-9F82CC9BC4C2}"/>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C48A7D8D-4789-45BA-98B4-2A858A2D81C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10B4DA5B-9853-4188-891E-28641D79999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10D6A3E8-51E7-40FB-96C4-AFA0E3E6B33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74E334C0-4F02-4B6E-B1AF-B534B34E3B7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BE2C93F0-C399-492A-BE1B-AEF44A50270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D082D07C-BF01-4B50-B022-E8ECD60AC00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2EB90187-6E9C-4914-B990-4E6F6C4E8D4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F900DD2C-FBFF-488E-83C1-2D3F0FC5E411}"/>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6936942F-DD5B-46D2-AD41-7B38CDED33E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4C0D2A1B-2FC5-4459-ABBF-1DBC0DA6DFE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D9552C83-FBBE-4485-B237-23A83EBFB81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29A11074-B421-4CBE-B040-CA059F1A215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9437F8A7-7D4C-450F-BF1F-FB31B72689C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FF26915A-1B51-4668-8A7F-04430BA75C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BCAD01E3-F427-4B0D-85D0-1347CD0A5D6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CFAEEB1D-063C-43CD-A8BB-B996C8497B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82C3BFB6-5D71-452F-9E1B-94E5B96D0F6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9ED72D15-DD38-4175-B988-25286946B67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2E4D8854-CCAF-40AA-B29B-70787E7A295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063E51FF-0275-40AD-8D91-45863D71B11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D2D98136-54EB-4859-AE16-4A60FD39AAB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711B27C-7508-4340-B674-EB3374B8B60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BD928788-6F14-47E7-90DC-2878331314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B4EF0608-AEDF-4371-B912-2D6F709CD2D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5021D1EF-87C1-41A8-ABCB-5A9B8D7DF7E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C2383F76-D7CA-488B-8172-289F52DDA93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01DFF610-0B76-4F8F-8B22-0DF713D4DD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6A3CA0A7-4AE6-4BE9-8657-5043EFD6144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C1A467F-7D4E-4E13-860B-2215DBF916B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4EA44757-802C-4A7C-8F76-7C601355CD0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CB9A75B9-8FF3-4585-8CAB-CEE028C7C78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2B89E5D1-FE66-4C59-AD0F-B225BBB54E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B1176F6E-D3F1-4619-AC1E-021914A4422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83092A87-029D-465C-B9C5-DB4BA6A2E94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3277B447-6DCE-4DFF-878F-1640DF2AEC0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D3C78F05-E170-4954-8294-BA482A195B2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756E164-60D0-4C0F-86D2-BB3E71C6986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D9CDA2F0-A8A3-4027-911C-ACC215B77DA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88C72E4E-927B-4B72-B67D-F3C0B74F5E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2149CAC6-5A33-467D-A984-64DAFB10EA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9488B083-EAD3-494D-AB3B-91A8260B1D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055BF835-7061-476E-BED5-003F3A1BFE2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437BE891-1CE1-4A68-A1ED-EB22CBBD10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D69B4645-DD49-4657-B019-486C5A4D7A4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E5F6FD56-56C4-4B5C-BA49-91A06A872BA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D09A3621-1723-45BF-B517-B6389532882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53891B7B-27F1-483D-99F6-AB178145AB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3D2043C9-542C-40ED-83D3-3FBF1E05966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2E2A24D7-396E-4418-AA15-609DDCB328E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DC0D3279-28F0-4640-89F6-0F0E61164D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BE00E754-E507-4ED3-AEB7-CFF82B9DC0A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78A54857-A01C-4357-AC4C-8047A9F6B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4CAF9EA5-E836-4C4C-8D02-6AFBC232F56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3AAE34A0-A901-4AD8-8D60-3B48552C81D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8E781288-36A4-4A2D-AE80-0E1DF2926F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6B1B95DF-103E-4A9A-A9FF-BE3B529219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276A6878-4BB9-40C1-BFA4-7FB70F2956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7FFE1F2D-6BB1-4D88-B989-80DDFD131E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98B95CD2-CE11-47CC-A67D-9B55798400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42E8D686-189F-40AD-806C-EA30344342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9300BA88-EA65-46AB-83A8-02AC6A83D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AC3C918F-7AA1-4E43-BB5D-2BB824CF4E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A34AD112-019A-4B82-AD67-C92196D707D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F1E55DCB-2011-4E61-9FF2-F3D1B22EAEF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D219E8B1-5567-458F-96BF-687B0D030E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A655E564-FF00-403F-A6D6-5AE9046D05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C5B898A4-7FCE-40E6-80BF-9F128E2FE58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0B5874FE-080C-478B-8804-53F8F6C1BD3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2BC22CBC-DEAC-48D2-BE8B-0504E19C15C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AD09FD-B52D-4353-A987-6A5B9FAFECD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FA4450F8-92EA-4BAE-B63E-792BC70537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44E7EE6B-74C8-47ED-97D2-E6DC01B02F9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2BB1B64A-EB46-4CD5-B85A-2006A31956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7B6BEE4E-A0B5-4DF7-9A76-430658AFDB3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09E3036F-3A5C-4CC9-A39D-DA76781AE8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D3A05B63-CDDC-456B-B21D-4E870A0DA19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2D426276-06B9-48D7-A2A1-C1C6B89E4B3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DFC90152-7F2D-41E9-AE64-1ACAA993A7B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06158A2B-2017-43DB-9959-A1719227D49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59AD4FC9-B2F7-4811-972F-C9E641C9203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435C1C06-E35C-4372-A868-35BFE60B0FC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31D4310A-4F75-4010-9E67-78AE57109EE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005F2104-0846-4C15-B64A-E60A5E9D11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18A43980-76F7-4E99-B5A9-64B7B5B1FA7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4A6F313A-667D-4EDF-B401-E5A27BDC1B6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8D75436C-1995-4A96-9ECD-A85D0BDFEFC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8A944592-72DE-4DAE-806F-F123C1FC174D}"/>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84F29E4A-8A2B-4AC2-8568-847435CB60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892951A-93F6-45FB-A941-807E46E676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402DED67-BA11-41A6-99A7-B76E4C43DF7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4D1FDF52-1D46-4060-8920-410508D1B9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DAF97510-2C53-44B1-9659-6E26C68FF7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293C76C3-D93C-4E25-B7EC-6FC608C5CE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A80A35F0-A31F-429B-8994-CE0D640C39C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BC52A9FF-CA1D-42B4-B95C-0CC4804C3F7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D29DEE6A-A22B-4B6B-A9BE-CC6D982834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33B5FF6E-8AF9-4F08-A138-78839102D1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2BAAC4E5-247A-4D17-8018-8E06F38C704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5960E7DC-ECC9-40D9-AF00-4267E5A7659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61A6C7EF-FD8A-43EB-8EE3-64BD9C6F611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67D240BB-B342-48E7-9B4F-659CC170C3E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A710D7D3-AAC1-4BAD-975A-217B3FCA386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D87C8159-8854-4432-8FC9-ADD0A54993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51A9772D-BB0D-431F-8D5F-67D78936D6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D8B342F-BE84-4785-9465-47EF1419D3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F173AC05-E5E3-4498-B91C-33014C884C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573AAA74-07A3-4C7B-9F9E-9FCF3D021A6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04118E11-247D-4D44-A404-3AB9555FBA5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6B5E45D0-BEDB-4AB0-A461-74E17B5B535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739EB980-FD0E-4550-8ED2-23C5DE6DDBE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1DAB01A1-19EF-48F1-8CF5-A0721A824F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BD1D5350-3F87-4E39-945A-0050BB9359E4}"/>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DCBD5D07-0F23-408B-98ED-ED9B048646F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66EFBF51-9C01-40F7-A4C2-401BDCC51F4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10583422-A1C1-4CCD-A1D9-1FEA08BD017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3D96F559-E4A3-44D3-BBED-87F807A9798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A17AD29-15DF-40DB-BEE1-C281BD3D75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3F99EC6E-3516-4186-B773-9EF6E73E0FB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8CCF8AAA-2FB0-47B3-ACB9-0734B48168D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163885F-C0A1-4463-BD12-78CB79F960E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AFC78B0C-100D-4B2B-AF31-09FD546732E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B0BFDEF3-AFD2-4CBB-B356-880CA7798AA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8BE40C76-8F2D-4D6D-9670-5C7E9B8E5F9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F4854F1C-437F-41D0-ADE3-937C42D8A983}"/>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BE78BB98-B0C0-4FBE-B3E7-C312EF7B158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AA4B2694-B980-4AC9-92EB-338CFE30BF5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C70F5E-E792-4DAB-B86F-77679187D7C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E7FBEFAB-7567-4A49-83C2-9D982154FD9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8D2E2F1D-90C8-4031-8725-B11AC9936BD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2297F6F9-A933-414B-986D-F5C98A9D98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38F2C684-E762-45AE-80B5-6C30C6E54C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15B8701C-BD4B-4609-AFDB-C305B67FA21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EE2DE545-0972-4154-AB7A-C919CAA05D5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F1BF6F55-F0C8-4130-B2CD-E5E01168F6E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A4ADD654-7C6C-4AE9-AF33-F874C27A61D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899AC078-9413-4D7D-A3C9-E79338CFD0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4570D85E-DC3D-4AB7-A974-568C3AC990E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AF102C2A-23AD-4CFE-AB4A-3298811F5A0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A3CDFCEC-A5A8-4249-86CD-2FD2986185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B5ADCA-5A94-4B63-902B-BBFBDA66D7E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973D0C47-84BC-458C-94F1-A21AEA26F14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41F07C7A-2886-42D4-A0E6-C8BDFF36C8B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7F289161-AE15-4849-8405-202DA29C213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7F50BDF6-C474-4864-806C-32C57B2594F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ADF56389-03C9-49D2-936B-9456CAFECF2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CA6673AB-5333-4E25-B4FF-905F890B6B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2579747-13CC-44FF-9A59-2DC76F6B3C3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472179BE-AEAF-4C79-A27F-2822EAD9793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ACC0FEFF-2131-4813-9793-D1348277B977}"/>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4AECF1FC-E6A0-4A26-8BAA-962415AB5F95}"/>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8309210D-4BE2-41B4-8C71-08C1FED7472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E4442ED-E1E5-4EA3-8CB1-762630020A0D}"/>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5A57EBC9-AC4A-4021-8161-1D5D23B7AB1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E38FFD8-EBF2-43C0-94AB-72693C9D402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F31A5DEE-F9B9-4A22-AE38-429F9A49C1C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0C01C121-508A-443A-BF99-00557B82007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93DDD757-AC9C-4CD3-BA15-88572F184CA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44321FFE-995A-4C7A-99C8-67687914ED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70AB6BAB-3454-4582-BCD7-9BE26465106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8EF876C3-BF07-41B2-97D6-69E215E253BB}"/>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7D9C8E5F-7B0C-4E74-AB97-5FA5AA4DFEA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9F08C0E4-53C7-4A22-B909-2D45F3EFEED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0F80A71E-5DC3-42AE-9BDD-5E09D372F4C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9E30D836-5243-4D9F-81FA-536F584A2B7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A27606C8-3AF6-419D-8A94-CEA4D97290B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ED4A494C-9473-4AB4-BDA1-533AA248239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13809CD8-2728-4309-A9EE-A6F43D718E48}"/>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0B384069-D089-405B-9ECF-E0D4C0C5C3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4533A6E3-05EC-49BF-A87E-53C61E8E49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A8EAFE77-60E2-4108-9FE5-17084B6F32F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F858D482-195E-4184-8AB4-A223B22F54A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5B314AB4-B31C-439E-AC7E-6AF7378E736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400AEA2A-2EFD-4EF2-8B67-D06C84BF49A2}"/>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369719B3-158E-48EA-83C3-ECFD1B3288C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222A1045-95E3-40BD-B903-46A73270564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D4B34739-F6E7-4FD4-876B-ADBE6DB1FA1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383CD2AD-12CC-4109-8AD4-9ED69E4951F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D6E4C23C-B4A9-4D4D-9A1B-7589956CD2F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96B93F1E-DC47-46CC-B51D-9E38AE5F7B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28ADB18D-F5C8-4CB2-9C58-09C6BDBE0F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3497A492-6A79-4D5D-AF72-32696770A4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C625D453-4749-4B84-8C3A-1E24A23D96F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36601F69-BBF6-4958-BB7C-2915ADED18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039E371B-8B41-4C3D-A754-D3E607E49979}"/>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2B6F5B6D-4F1A-4B56-8CD5-ED9A875E14B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F9469CB3-C057-4094-BAED-77C2560D710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A9CB9587-AB3B-4018-8961-34A33E54E3F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809C3454-E8B2-450A-94A9-42CC4B70DA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7DFC70D1-6E3D-4B3F-AA56-9F1DA4D6DB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F3C82A8F-484C-482D-AB15-13EB3973857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FFD513EB-0818-4C23-8FEC-E6D4D2FF82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F9A9E90A-2C71-4804-9D0B-BDF5A8C75C7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7EAD6848-3565-4A7E-BC11-E5D5B3E46EE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894B2A0D-5176-464B-BA09-7DAAF1B5471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4BE2BBC2-9286-48E4-838D-06E73C0E96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6AC2FD69-44B5-4B86-B7C5-794A8276BCCE}"/>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30C5C75A-E2F5-4117-A4D5-D1DE3B63476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7D93FE62-A2E5-4B47-A32F-F226BD1D03C5}"/>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863121FA-019A-442E-930F-73FF888CD61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0849EBC2-C10A-40F4-8E6A-0AE512CE385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374FA70F-DC44-4C9F-9175-F0070BAA44B1}"/>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6096C7F9-3ECB-477C-8299-9F66E81CD291}"/>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5C2175CD-BFB2-4B97-89C5-CBA252D1C32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11640AB0-33E4-416A-B8A5-CE21B8C676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12019E40-9AE1-4C2E-AFC4-AF5022D8D41C}"/>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53493C07-C886-4C20-8701-D815A3657F6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C0470CF0-16B9-44A3-AE74-BF9FDB5329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8B57BBC8-0276-432A-B561-437E9AAF08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CCF5F11D-8C35-44FE-8541-5DB57048695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DDC3C63C-8686-4F97-B584-85FC4C428BD9}"/>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C9B1E7EF-CBFF-4F81-AB35-6150B09C4AE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C82307D0-2793-4EB4-A45F-E5A9F479FB1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89DEC8B3-49AD-4969-BB55-2CBC84D8EB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D37C1AF7-589A-4E9F-87CE-B2AEE054F75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708FB6B4-1C8E-43BA-B4CD-797601497E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ED25323F-01CF-4473-A32E-A0E9F4687C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E12AF39-936D-45BC-B667-010AE00036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9C6A1FBF-D06A-4419-884A-BF74DCD38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BE10DE60-1A45-4097-BE56-111EC3085CA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3F6A922F-1B3F-4029-9817-9501A66258A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17DACB32-2BC6-4B5A-ABE6-C612F2B09C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DF9B79FE-E35E-45FD-849C-7E14B632588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CC9C47F4-B9EB-44CE-B533-C6A581903B66}"/>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FE4FF925-10E6-4F31-8104-80580FFF3E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929D0E2A-99FF-4338-8B87-A64D971F4CD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47F061F4-1CD9-4284-867F-2DE350500B1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9A7E13F8-6150-4DA8-B20C-64C2E3F3FF3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0D98EAA0-25C6-4349-989A-2C803F592F5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AA59F715-4148-409F-B4AE-A867C6038CC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FED2EC4F-F0DC-4868-B155-0E09DDFE6E8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92DE8DAB-69F2-483C-A6DB-635CD3C72B9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966E26BD-9EE0-4F7F-8D1F-30078BAC1A0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96FD705D-9517-4570-94E4-73C251C89C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3754DA2A-AFFC-4C49-92E1-32873D3F44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86FC45B5-2C96-46A1-A227-540C0761300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9C23B9-7145-4F23-B12D-C2CA3C7797A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2BF2F180-8BF6-4BF9-97A6-C0CF5666CF9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412F2EAB-50CF-45FA-AD35-DE12AC52BAA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14195E3E-E079-4866-AC29-530FB5F2536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D323A4CA-D3AD-4DC9-90A0-13FD668BE8C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7617DB04-0AD1-4C52-8B9B-CB831AEE1AC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794C341-B90C-4E3A-B463-FF325C6881A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68A87B5B-1953-422C-BDA6-BA1952030BD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EBA04889-0756-47D9-93A7-54C8843E7F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F869FAFA-E533-4F40-BB4A-52586DB6BA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E3E65773-D53F-4BE3-B92A-3A41B151FD3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C803B32E-1EBF-48F6-B5D1-C3128E86EA4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047E2A56-5A81-4C15-ADF7-4DDC5E7174B0}"/>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A86FA766-B0D4-47C0-9C8A-93A51886593C}"/>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FC9845DA-E857-4178-9FEE-02A063B4825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32D125D4-EE84-4592-8064-13943022D8B2}"/>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3BD6F1B3-971B-42B2-B917-E78650654EB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0ADD467F-5155-4F75-8BB0-40B71338067D}"/>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0B347B5B-097B-44B2-ABEA-9BC67A6D71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47FBA67C-3479-49EA-839E-B49708CA466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BAC86B9-1436-4631-8F4C-2FA94B454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276501F0-05F8-4F04-8576-CCD829DC3D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106E877C-FF0E-4A02-84B9-842D721B40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F1A51230-CAB4-4958-AB4D-B23EA33DCF4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3DDF3C46-EE69-4261-A854-CDA8E8CE980A}"/>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E0D474E2-4EA5-4A05-9D2E-EFAEFD6D0C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024BBB09-7B23-4CAB-92A8-104ACB7D7A6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C3EBA74B-65DA-4614-AEBE-33A7EDC0A45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75F9731D-2AFC-48B8-B2F9-6AFC63C2D90D}"/>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CC14116A-AADC-4918-9F31-06CD4021088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16A9386-994B-4412-B37B-A48A71D064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D800533F-18BE-4614-97B5-76D4A95D55B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5365CB73-F650-44CF-B334-74ADD3F1BE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F57D2D3D-86F0-4A86-B7C4-385B3A5A649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AECF0884-2F08-413E-A242-9D35D595DD9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86CB5171-C215-4BC7-A065-C054381EDF9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CE0E06B-CB7D-46C2-9DED-BE726CEF8C1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F32E392F-86BE-4C3A-A9F1-C9EFFCF208B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445C90C5-30E7-4F8A-91A5-B3F0FFEB5E4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365550A-6A00-4452-902F-1D18F9360A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F7FDDA70-C5B6-4C52-8CD7-F2DDC1828FB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43923716-AF37-42C6-BD39-EB06178FA5C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4C6971F8-4317-47BC-9824-A446E4E38EA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DB41D0EB-ACBB-47B6-9B41-80B5CFB9F2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2C0B9EA1-AE9A-44D9-A0AC-3E5BC9A38BF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26C2D609-C168-43AE-AE2D-52D7534AA33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E005EEB7-93B6-46FE-973A-32E361C0955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70A11468-F324-4D80-8595-4425470194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7241F727-B360-4F5E-8E90-23A3FE36143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E1C1006-3118-4D09-9BD7-4369F6FC774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A028BE7F-6FC8-425D-A9D8-893984D7DB0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57EC7A8-5831-4521-AB66-28D1DB687F7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6CDE2BC9-CB60-40B9-8F61-2C6F6DBE0F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DE5A00D3-563C-4044-B5E8-ABF8F1BD03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668205AB-9122-4F6C-B2A1-D0D4A80C396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4923CD88-EF98-4AF2-9C42-D6BE6802122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664858CC-9D6A-4119-BA5B-177E0FF9156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82F543F5-D352-4A81-AE47-8FB8DE363B5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2DD57D8-20DF-4814-8F59-3D6642F240F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7B78FCDB-A500-4F3A-A34D-C895E3ADA1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F8DA99F7-C3DA-40DD-8389-1D2B1B4579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5717F63E-9BA9-425C-A429-31B079B547C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8CD9D56-23AB-489F-B496-06F428FB5D4D}"/>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582DB990-97AB-4B59-A7CD-B1716C8AE98D}"/>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44BEA95F-F02D-4A46-AB09-B5030E2EA4B3}"/>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ECE949AA-1AE7-4260-AF4D-F9B52DE30C7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8F1A5EA2-C610-4A98-9109-64993BF1D8BB}"/>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F6A77252-C4B0-48C6-A419-55263B4D47E1}"/>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7410723B-581A-4D2D-9683-7C7ADD10769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E586734E-E732-45B6-B416-C63F6E4F700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B546353B-DF9E-4F16-924C-11CE429C4F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36B7ABCA-DE9E-49DD-8B64-818B97E2334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09870FBD-320E-4418-88CE-71254965EB3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47D99C15-8F0F-49E7-AF85-31C1841A0B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2C3CE264-8576-4777-B5CE-D8FC248FE7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647123C7-3BD4-4978-9B16-955B37AEBC9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2DFDAF3-A4F5-48EB-871E-018E27E5F9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E39BEA0B-C6E8-46EE-8BAB-E86FA438EFF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097C1465-159A-45F7-8B2A-27354EF390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BD3A44FC-46C1-435C-8536-35EF5BD3D41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6D41F512-AAC7-4A1C-835C-F41981B645A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5946BDD7-16EC-48D2-944E-6C1FCDE063C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F48E652-01D9-45E3-A717-9A57D3264E5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FF460097-DF13-4703-9D3C-919C74FA3F0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AD2EE005-7E01-4B00-8AB2-7FDA82967D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405942FA-377C-4D43-8B49-1583ED84EDD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89BF0B8-DBB1-441B-B262-52C6C51F8C0B}"/>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E2494A7-3304-4AFE-B2EC-20E2B512B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6A528759-04D8-4C9C-8993-B7E90424B19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045A0C3B-5D3C-4D89-97AA-374FB57A20D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5FF408C-82FE-43D4-839F-02A058A6B94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6D5230EC-7067-4CEA-B42C-EE950BA6BA0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B4F57B30-4807-4CD5-8DE7-109C6427A2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93A2EE74-657C-4F84-B2BD-0B1513EF279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63CC3D6A-EBE5-4769-8FE5-23D2324985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85807046-298A-4975-92BA-44C073E3D63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C6A61BC-7D7F-4BD1-A2B0-FF4A25D45A6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B4387DBC-545D-4137-B750-10B90C72B9C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401C606F-D085-43DA-80AA-C34229ECF50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4B1BBAF8-4C69-4EEA-AC0D-6C98728F2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0A73FB7D-C696-4653-92A6-F1A3D22FA3B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828607F5-E242-4BA2-B89A-7FBEED91F22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AEFD90FD-DBBE-4F18-8AD5-AF484F2B215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9C40B261-889E-466C-96B1-78AEC3AD7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C8AF61C3-9D48-4FC7-8ED5-399F05367DC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FCFE4C51-0A45-4F92-AA10-8CEF16A482B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D5921085-A13B-4B6D-B7C6-6F099AEDE94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BCECFD9B-C1A7-4672-8F59-7B96ED00C5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2B1CC11-3BDA-45D5-BC0A-93F3179B63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A1BBEC8A-830D-4AFB-81F0-81450E5455F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240D395-DEC3-415B-9A3A-B19A7D49BA4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A25EA0CB-DD17-49C8-810D-5EB8D4FB9AB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1D7782DD-03D0-4BB0-A5B3-B03C0C494C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E111E68B-D47E-4F58-BA28-939B3D39AD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2F08ED9-15A4-458C-BB44-239B5C7263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DF4CBBC7-9BAC-4499-BE35-0737203B9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40C631EC-3F56-42DE-B7A9-08343CC808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8E4B25D4-C207-492B-BA6C-01BFC7DE9A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D95FDFB7-5022-4BD9-AB9F-756267357C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22DEBC3B-5B2E-474A-A4F9-D37C609D67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07AE314B-71B8-44D0-8858-8E8332CD7C2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1A7B0425-E754-49D6-AD75-4DB46EB89D4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E8AA87F5-4637-47D7-A611-60BCCFC1DA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B4B47E0E-730C-42A4-9C35-4CAF98D21E3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6510AD5C-9DAB-4E65-AA91-02E4677D8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C0D777EA-84CF-4CAB-AD3F-6462FD9C98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52FB4106-66AF-4980-AB41-C6993080D1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D125181E-67F5-4356-AD08-18D410EB19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4F217594-B500-45B1-AD6D-F301037568F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A248DFDD-E2F7-4C7D-BD38-A2A043AD8ED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13200A17-4A10-457A-9FC7-CE06317F17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15C811C5-3E32-428A-8CC7-B3929ED2677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7E3DA300-2E0E-4A23-8336-2234DBF2CA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EE7E6243-BC7C-49F8-8262-5CC54E177F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B53C794D-123D-4C09-8107-C0E310E713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8083E239-5752-4CB7-9025-A61076608B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9316D228-53B5-4D33-9499-E1B3CA205FD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E6674EF3-5FC3-4BDD-93A7-10B791BB0C8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4CE6F904-C018-4A11-A95E-628305256A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F06CFB-8F82-44BD-89FE-CE3F84C92F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DB3266C8-63AA-4F92-9118-9657C7374EC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2CD569DE-E5BC-4ADB-A7D8-C895A4D9BA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3F5F3C9-E2D4-4D85-A6DE-E0A1909A5B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78BD3AB5-E886-47C4-8B98-2ABBE42A2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8AEED90E-4821-4D76-9539-9FB8574B5F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964CF8D4-4ECF-4F37-B626-797450CDF5A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ADA7B6ED-3856-4659-8364-7634595F74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743596C7-658C-45EE-990E-A803002F3E2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300EE4CD-2123-4770-BA40-D6CF44A8E36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36FCD6A-4B44-4774-AE44-FB64D5B9299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C07C19FC-2B0D-47C4-9D7B-16B7843D9EB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1EDB7771-AEA0-4996-B89C-B43F51AAFE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32CB89B3-D44C-4597-A6E4-4C8AF1E7C4C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996EE33C-3A1A-4896-A371-8634355CC8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20CBC636-ACF1-4B62-A5F1-5CC69728F51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08D22464-7651-4C42-8606-693B3E64FDC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D6F6F58B-E418-4671-9C47-62A7B850B58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F886522D-4A87-4E4B-BB92-B9BE21E107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6F99B66E-ADAA-4113-B21E-90479EE66E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8BA9D1B6-AD05-4BB0-AC63-139B481E70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E3134358-1409-4DB4-9642-9B9A4365FEC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C599D554-E5BE-4BD2-823D-E1D194B4483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FB2F0D2-55CF-4397-BFFD-607150ED7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97FED96C-4DB5-4D2C-999B-2F1E23945ED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0E63CD7E-32C0-4828-8742-C820E27FA9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9184174B-EBFA-4B19-90EC-2C3BBD2B321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8493B090-1EE4-4164-8FF3-951BB1291D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37DEC7C6-59D8-4B0C-AA4F-5448CB43FBA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8B53C4B6-30C9-4230-B846-353E03AC915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77DF0F0B-911B-439A-B464-98966AB8F6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57296A51-1009-4785-A0BE-40794F561DD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DCF8A34A-276D-42A3-B76F-3F9D1DC7602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C375E3BC-6D47-4DF3-9C35-32FAB7A72A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327DC0DA-9E17-4222-8A62-15399341002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D564EB37-E48A-41E8-8B79-0D02831AB0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863660E1-819C-424B-A492-247487334B7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7EF27A36-5BCC-415E-84F2-B6B69293C58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09B7A36C-3B86-4760-B4A8-DFF82EA6FA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4676F8A0-6D3F-4464-AC80-2D1CEDBF14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776C2193-8CAE-4644-9CC7-192E5EDAE6F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3F14DE89-C34F-4EF4-904C-83457AFA59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1B0A0686-C240-439D-B8BB-8A47B60AB6C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C45EF0AC-672C-44F9-B299-DB31274327A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EFCD4350-AD2D-4B4F-AB80-427C2BD9400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8FE106F8-71F2-4E2F-8E71-EC71408844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7619FD3B-E3DC-4FF2-9CF7-DF5F4CE3BC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087C6EA0-3043-4EF6-94FF-331F9020B6E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E23635A9-F99C-47A4-B952-A2C1AAAA4B5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B932001B-73D8-42EB-9BE3-0CE26664A2C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4992A341-2A26-416F-9A9C-8922DF82E8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E31C25EB-DA6E-4DCA-9A99-1C27F0E9A5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26FF0D1B-3C72-4B05-AB1F-B49E122E805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0010234-3E5D-4117-B2CC-9E4A56A690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FFD02A52-DF63-4F92-AB42-DDBC490ACCD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C709D7E0-E7C1-44DB-92AF-5B2D1F2975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0118A490-EE09-4B66-ADE1-51C3CCC454E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28C36F5D-CBE8-477A-846D-DE061CAF0F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78EA878F-8D58-4416-98FA-5C281F45E1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C1783251-0BE3-442C-904B-E17D6ACDD3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12A12709-DAE3-483E-957E-25DE5C38DC2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1ADC7C57-068F-4092-85F2-B13B77DEE8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13F35DD4-29E2-4DC6-A830-CBAA291AACB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6433802A-CA0F-4B5C-8722-D1E6E74D6C0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FAEA0B9A-DD30-48CB-BBE1-974A8295D4D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3033FABA-18FE-42D9-B572-5E306C43CAD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8CA44CD1-C1A8-46B4-91F8-472F60CBF5F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E3BCD80F-B80E-4813-B7D7-2030271388C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2321C033-D315-4D8E-908A-34AD2DEB0EB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D8EB9465-1D2C-4268-8D0E-E74F11F6FD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F090C5F5-8DF4-4AE6-B806-6995B51EAA8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8A50918B-2DAF-4042-BB8B-93460C3A8A9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20A81E4D-89C0-4821-B73E-94CABFE19A3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261D6027-D534-4C4E-90E1-E50334EF1E4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85D2080B-FEF6-404B-B73F-D543CE09FA2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A68058DC-47BC-475B-8D75-4FD0940A459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2F3DCD00-C04A-4D68-935A-C95A6486E0C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1003E2D7-42B1-4560-B6C8-B374E8CA9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2C600F6F-809E-42C8-9701-885EFE5F92D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76067D97-FEB3-4E0D-BE14-53619E54DD4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AF29B509-01C3-4DC3-9256-9691CDBF3B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6950101C-49F8-4B99-B3E6-269D01D4D1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E47B8C6D-52DF-4588-876D-DFE3880ECB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AB3C285-9D2A-44E0-A3AF-5CF3ADC458F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B715A0E8-A8C8-4F56-90A0-D0C47B06085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87CD7CF3-527B-47B9-920E-5D573AB02C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DB46ED2A-99F6-4E41-A444-96F6F95BD72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EB704C0A-1F29-4B14-8FE9-157DFBE84BF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66FAAF24-97D0-4B10-B4F9-A3197618A96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2F8BCFED-82B3-44E1-BF07-0D750C7F05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540651B2-E99A-44D0-930E-76B2952914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44CB780E-B6FD-481D-B53A-D14A57ED7AF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CD36DB1F-AB91-4C7A-995D-65FC5067EC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422DC3B2-A195-47A3-A2F8-FED777EABB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EFA39F2A-522E-4209-B800-013ADD0E64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CD95ADD1-C984-413D-9E54-49D500CBD5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19F9C8CE-4193-4EC7-9220-B45C2F950D8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C791F5F6-72A3-4827-B32C-EA3AB1D3617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FE6990CD-709F-4FB6-B0AB-72F2F27CB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13F1BDB5-5292-4BC8-A38E-BB2757AE8EC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5EF96DF-3F78-413E-ABD4-D79A34A9B9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7B64981A-D946-4074-B708-7AC1B33BB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803CB671-2561-46FB-95A4-F9D432BB3DA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6E311BB3-EDB2-4342-B46B-AAEA133F85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9F6B5175-8B93-4458-AD6C-6A8A990DE3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BFD76485-873C-4A23-B0BF-CFF158556C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7716359F-2DD8-4F1B-B31C-1D2C1878AE1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168393C9-7B2B-4D9F-BDA1-F7C7BE9C6A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24CCBD03-B56E-4750-9CD0-2BEFF6B3F74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ADFFA747-964B-4E61-8A61-F4BB244E9EB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9F067F44-AE5F-4326-A494-B6EF8F80B5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CFC7ACA5-FF76-459D-ADF7-E8831B10614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E1B5F92A-1476-40AC-ACAB-C0AF3884C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5A6AC25F-6420-4A92-90E6-B3689ACA061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2B12C3FD-1E1B-4B78-914A-DC9EF68EAFD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051173F7-875D-4B2B-9932-ECC180134A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FB130D2B-D842-49D4-B6C3-E8AFCC9CD19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E223E2BC-7266-4F5C-B51B-9661FCEFB2C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47674BBD-7C3A-4AF2-9407-5F1E150EC36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0BD2E848-0E1B-430F-B128-ECC692E5F00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20CD55F2-CD57-4709-B770-4579A87CB3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B91DA87-C1C9-4CC3-9365-F24DBBEF855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A238C049-15F0-4778-96BE-27EB6705C9B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6190BAF4-4BAA-40CF-ACE8-B7D620C7396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36E418E7-7179-45BA-B33B-E21775133D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6ED5AF9-CBE6-4821-BF15-BAA65FFD567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21B1DADB-ABBE-423D-9715-ECD3E054C69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CEA361A8-4057-4EB6-B60C-15ECA1FBCDD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FD59F0B1-7D91-455E-8ED2-1EDF8955715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5AA83BEC-9EFC-42C1-900E-ADFA49E0464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35B321C3-F13D-482C-9ED4-A74002F59C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14E08466-983E-4FF0-A2F2-1FB8C39F6DD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9B16087E-875A-4419-A5C9-49E2803C72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49F73DA1-F298-47D5-8C6D-8472195CA9C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15F38203-CE8B-4AE1-AB98-27822FEB6A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C6A8AA60-4E93-4F00-9839-D7E13D1BAC9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BB85CFA1-1268-462E-88BD-CEBB1CCC7A5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10C860A0-C4AA-45E9-883C-B46140ACDAE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CA36C093-15A2-470B-8DB9-998C9C3BAA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76FBE6BA-2939-4072-BE8C-4FBB6FBA82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EECB0949-30E3-4ED0-994F-735F0DAC1FF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B5339BE2-7D72-4E21-9F25-FA2015ECE7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128252B5-CA64-4D8F-ACFE-B19BA5B4D7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45181836-0162-48C3-A37D-8FC3191D0A4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CB91CC5F-3EF0-44C5-8C5A-5BE3E38078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0CD72CEF-69E1-4F57-A28F-8C85591BB3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69DF47FC-154D-4CDE-A535-834D4B89317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6EEFEEDC-6E76-4499-8ED7-D66B9E0ED4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C3332F57-2C1A-413F-88B1-C0393B30891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DF1ECC09-8EC2-4CAE-A758-A5A7B03B31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584DDFF0-5DAE-444E-B6B5-861AA1C476A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29BFB68E-19CB-43DB-812E-699C83D7F7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7C023B0E-5C55-41E1-A89D-0311FE1C96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60040B84-3F63-4700-AA9B-0AFD3C43BA2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107BB565-0BC2-4E5D-84B5-7448747C49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0CEEBBB0-62CB-4921-9F50-7F4EBAE2783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6A397739-4801-452E-AB53-103C22F5E9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0861DE8A-0EF5-4F80-BF6F-F25AF41C0F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4E48CEED-E72C-4171-A92A-007A46CB23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D08E01CA-0550-40A1-BB0E-AB25AB809A6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E6A34582-F49A-4F9D-A0F7-82B006667B8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9A66B8E3-BDEE-4873-9847-A32D289B5C5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E4E7FE51-10FC-4E77-8380-BC7E2AD228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EEC84958-A201-47C7-9FD0-3ECB698BBAC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73F94AA0-6D66-497A-8696-60DFA17165E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EB785157-C9B3-4386-A9DA-EC30EDE5FDD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4E550AAC-DFF1-43DD-BC80-C5D40D96C76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0980A5B8-C27C-44F4-9B35-FB4467CA2AC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73DBDE7F-45F5-4287-B500-0EF54E6314A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D12CC6CC-FC8F-435B-BAD5-3D024E8E35D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EACF03B-F263-485C-AF29-1634F6CADC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50C36A86-C156-40DE-94BD-0AE39D0FC6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D72D2DA3-8F5C-414E-B517-F3C9B94CE27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9600E24-A412-413E-B494-CD8366ABBD1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48BC3F62-F5BE-488A-857F-F4327F8B8D9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3EED2248-C84E-4466-88C5-AD30730B3C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A1B82AAF-6B7E-4789-B82C-186E6AEB4E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13650449-338C-47DF-99BB-03DD74E6DAF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3DE0E9D8-1840-4EA8-8EC2-45CE48712A7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28DEC509-3E05-4596-8978-0A302CAF59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01CABA34-82FB-4895-AC3D-6A42199A0C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C221E112-CC76-41B6-AA27-879037FF67C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EEE5F609-F9EA-4ECD-AD6C-4974DB80D66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586785A0-0EF1-476C-AF70-D9D018DB87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FEB1D325-5E40-4E9D-B949-8D7D835CA01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5B8ABA55-A865-457B-9630-FEB04F959E1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98CFCE85-81AB-4E26-A1EA-A4107D7BB0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31CC7FAC-5D69-4193-8A6B-F269147866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389FC01E-DF7F-495B-B410-F85FCEE8935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8F9DED9B-1A74-4E0A-9EB1-A79456882B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C2512D46-74BB-4A03-8D02-C871C962C0B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0E01186D-2AC5-4E11-8CD3-E52CDEC073F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0A6494AF-C01D-48A7-ABD3-E43F046968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8BD03939-3595-442A-999A-6CC9D96F40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24C835AA-0A65-4CD6-8A32-FAF823876D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97ADA930-8608-47D1-B7A1-7A26F92F38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8B27A27F-468A-4FBA-8EC3-DCC63AF707F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88269555-D055-4C13-A6A0-2527B9D62E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5114318D-B9B0-4348-A34D-8DD8316C69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23A0808A-AFB4-4A54-A8C0-0447EE85A67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96493C41-C9A2-4E26-9A09-F894C2700D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27BF6A3E-7240-4890-B60D-C19F20BD1B8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2A000510-66F5-4E9B-9031-E101D791FB9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14F7AD7B-9933-4591-973D-3462FBABAB0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97021B9C-CE20-4A87-A130-7385FD52C7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0F698E6-7EBF-4A8C-AF2B-6A53F598310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C2981A0-DE37-4D39-BA75-897F07B855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59414E75-1526-4DBC-8255-CC715ED166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BD398B34-EA1D-4609-954C-73101C6FCB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9DCCDA61-13FA-470F-96FA-60DF971C7B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EE7E5721-3F50-477B-A4FD-C3F596B19B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E2705948-A666-4812-8E13-321FA4E8AB9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29A9B3D5-D9E5-4BA5-AAC0-1AC59796C6D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22C2ED5B-3CF6-4162-AD55-D9E576C33B5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6EF8EC7-090C-43A5-8A54-6A3A64C384C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4EDD5905-6450-4D12-86B8-36DD3AAE846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B93DD9AD-DAEB-48CD-B1D2-4884E80D1B4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5D79AB4-0F34-46D0-8876-504D982C55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F775A77E-02AD-45D8-8D12-F96E4FE5603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672CAC58-F8C4-4BB4-A026-C1FEF45F1AF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FEB71474-A3D8-4DAA-888E-2ED27B83744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1C706171-345A-4EDE-9370-ECBC835C56B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E012802F-FAED-4593-936F-277BDD781EB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73D746F9-5CC1-4889-B0FD-72B1D5EFF1D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9A8FCB77-1497-41E6-98D2-9BAE95AC7A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1E822398-1C3B-4B50-AA6A-8EF352B2F1C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3C609F54-921E-43A6-BD23-DBFCD66334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43BFF18C-A0F2-4278-ABDE-D57EC2EB25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3E3119A8-7AA9-4846-8A14-EDFEE9DE06A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3AB34601-BF59-4577-BE57-E1B7B00557F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A38BCE2E-13AF-493D-8291-F82FF83C870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89D08B7C-0A76-472D-A26B-77A1E3DE700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DE9918A5-A1C0-454D-BDF3-F9389EB84EA7}"/>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5F8130D2-B3B9-4279-9369-0F52BA50F62A}"/>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3D84CA49-CFDA-4DF1-9B4E-D27FFBF3BD14}"/>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D843BF90-5D8B-4F17-995F-BC26E3F429B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6F72358F-7D65-4715-993D-FF36AFD533C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E2AB1197-606C-4242-AE8C-8E9CB0A068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711967A5-37E9-43BD-B225-150B79A0C6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F9B3E39F-2E45-4307-9A63-35B6DE504A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7CCF981-517F-4702-8330-8BE218B12E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31EA7409-8404-452E-8DDA-4BF4960446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4AB2E7CD-4CA6-411F-9696-5C2478A101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3DC37B2-3AD9-4620-AE2C-06FE76E86237}"/>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97D4DD95-AFE3-4149-BDDE-9590DF7F07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E3E2693-3051-4293-A6BB-ED17901520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CEEA50CD-E85A-4596-BCF3-73D22E204B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76CEA673-ADC2-4B24-8BED-9039CE729C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F171AE7A-C84B-4537-95B9-0E3EFC42F4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8FF8D541-742F-45C8-8974-EA0440C5DF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26706A02-0F61-4721-ABF0-C35E201C0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54BFA174-0EB5-4225-932F-3058C76DB2E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A7A00ADC-9361-489F-B047-B4BB668EE3F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5FB74044-0721-4BF1-A0EA-4442E59F243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3885854C-6C3C-4CEC-AA72-D6756A3D37D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713E5294-E583-4E46-BA44-5380E72DD4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4EB167AB-57D4-4282-A4C2-0C1340B7FDF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3725557F-1B62-4D04-9D41-BECA5F39D1C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BF8FB36A-1FEF-47C7-8A3D-EE93C2719D5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F443483E-F420-479A-8F36-ED795233754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5E1C1F20-13E2-44E1-8920-A838BB2BE2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8EF66DA0-A547-4439-978A-0BBEFD2A9AD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EBD85FDF-133E-4F86-98F7-BE7B78E193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10A2595C-D42A-4DB7-95A4-7539FB5AD7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3742DC4D-8D0B-4DD6-9541-F773719E42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75451358-EC66-42E9-BBBD-C03F11893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4E662E3E-394A-4EAD-9581-5C05E94C4F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A6F132CA-2A37-4507-9A3F-1B7E51D2B1C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42D59504-6720-4B8E-983D-845C909576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AC699C28-7693-49E3-9065-C0A2938C01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5876C488-6C7F-417D-A7F0-4BC54D1A157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6183B687-77BC-44DA-BF00-9FDC51A14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C9EC3A94-DC9F-4D8D-B600-5D8CF681BB4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19CC8CD2-CE4B-4574-A173-5F0236E084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3829EF2D-923C-427D-8C0F-066AC77677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2BB687BA-3611-41E9-A82F-53222EB7C13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F56FFAA8-0937-420B-A4FD-DDC2EC391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0299280F-0253-47AA-801D-98977EBF97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FF1DC5FB-7347-4B80-B3A6-A6AD14DB92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98430E27-FA5D-4885-8857-70B7A7AFF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4B09DAC2-C221-4269-B889-B682574CD0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0D125701-F4A4-47F1-8242-36B596367E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D2D23F70-B72E-48BF-937D-123DFBC7575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C296AC82-72F4-4187-9CEC-8AD672C3933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2F217F33-F488-4FAA-B6CB-4777B2BF5F7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F0DBAE63-1F57-4A87-B271-2900A130457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50500A91-B704-408D-B5B3-8E477A6C8031}"/>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78F4C293-67C2-4393-89ED-DFE7762D421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D205D208-6396-4A9C-A505-17A587FBAE8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30696F49-DCC8-4644-8733-78B189DD455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108FE831-DDDB-45A5-9A1E-28D75A75DDF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B51F169E-4296-4156-95BB-68F11790F99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7C27C6D8-B7DE-4529-9CFA-3EB8C6DEA3D0}"/>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1C681799-631A-46EE-A26D-0BA03C075F3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BBA7CF75-804B-4DEC-86A0-8B55BEA2EE2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033E0479-0B9D-4AF0-BAEA-15532599911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F277D012-AABC-4115-9DE7-BCB871DE7A5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13F85D01-DCA9-4DDC-9158-3D505893EE64}"/>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516E47BB-2104-48D4-A68D-27762D488C6C}"/>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EF530E64-9D5A-4E9C-80C8-578603C5A80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3390F6B-F7D9-4EE2-BDEB-C711521B6E2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C5A10659-97C4-450C-AF53-BA99073D58E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E0170E0B-0864-48F1-B618-9F8950E1DF03}"/>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24416195-DAA7-41E3-93D9-D8944E15188D}"/>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D1370376-B1AD-44AE-B6D7-2A0CAFBDF9A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14194264-4C5D-447F-9EAC-240EAC78BDFF}"/>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D490AF0B-18A0-4CA5-AABC-8FCD5DFB6C4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8E53213C-7719-4A85-8F56-8E96AA2641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56ABB43B-353B-43B0-B28A-41E5451D6C4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52296B2B-09FA-4EB3-8BB8-6A0951462F0B}"/>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645C8900-4013-484B-9B92-D0DFE1D43E7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935CDC49-A555-4FEB-977B-8C8C73CFD04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94E7D746-8D5A-4A4D-B4B2-ABF5243797C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AE1916D9-5FDC-4212-AD65-69A28FB7C9A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76547236-C8D8-4258-A0ED-624AD72377E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68F3B87C-82D3-4354-A085-95FD9073B0B6}"/>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CC1681F1-4EA2-4ACD-A75F-1793D218D18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135EC567-1097-46EC-930C-C5B4DBD23810}"/>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F9F14A52-B2B7-4EE2-BDC8-70052FB29D9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74F3400F-E8BA-4539-947D-1B44BDA3390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F18A4B65-F384-4887-A208-57641A314AAA}"/>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4A0333B4-149E-4290-B43B-7821C5B02B2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43A551D3-626B-4FFD-8FA7-A970C71DC2A8}"/>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5D03EEE8-3D9F-4D3D-99D5-439D215AF6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AAAEE841-BCCF-4AFD-9E32-29DD14FFDA1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EDFDBC4D-3D1A-4DD8-81B6-69F89E7546B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0C557825-D115-49EF-B39D-0F71E3C165E5}"/>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4C815BFA-4D45-4479-AAC8-24EDF9C5259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C771BCA4-2ECA-496E-B7E8-231BB5021C07}"/>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0DADCEB7-2172-403F-A962-3726B8930FD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D1AFE96A-A1BC-4B0B-8281-76DF414F3BAA}"/>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007B3129-4695-465A-B7B9-BF238A2252C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549F9E6B-F902-4DC9-AF79-30D35083D23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F615139F-F45B-4DEB-8DAA-E84F4E9921A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F1702011-D4C1-4A4A-9AF6-3DA001C08DF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F9D25A9-8ED5-461B-AACA-BA3B4DFFDF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20867726-61DF-431F-A517-68D94DF2FD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CDFF624C-2D9A-44DE-9D4A-6F3520D546BE}"/>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5F4E0EA7-0A20-45CF-8C98-E74BDECFBFC4}"/>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6790D262-EE28-4D69-AC87-DBA887E70B0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E57EF0BE-BDF0-4941-AC48-726A9BBCFCA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F8D39FD-8145-4278-B143-73841D77C16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9F1F3E47-225F-4C31-BC80-8336147585D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9ACADD49-B2CA-4189-B484-FFB739DC86B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E64B93F4-F8A4-4DD4-B266-69D60363D4A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B2C58C06-B623-43C1-9E01-98D393FEAD9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8D65E0E2-DD5B-4E5E-A5F0-23B5937EC143}"/>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9CF966B7-4681-48A9-B3C3-6602492BEDC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65E542DB-F4FC-461C-81C1-D79B4AA8C0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FECA6B3F-FE4B-455A-A16A-B365F7651D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922ECEDD-380A-4DFE-9DDC-FDF1B1FFCFCE}"/>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B021E4F5-961D-4FF8-B4A1-AC96A1D642F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F8377E21-2C73-4F6F-9B72-230F317BA01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62C6F0AD-3984-4C11-87DB-A678C87F8ED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F67B5194-C46D-4382-A4AC-BAADAA6290A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60612669-A947-4A06-BF9A-5C0BAE448F5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6033F03E-1873-490A-B6DD-82773D81CD6A}"/>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C55B4C63-36CF-4B0C-AEE6-463436C9583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F258BC0-C952-4ED1-AAB4-9400BCAEE47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C8968DCB-1B13-4156-8F88-94FC304AA84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C8D7165D-A694-456D-A216-A8D23045C94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5D63704C-F1D2-4352-8394-E1F3084B90D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82B11357-4017-4067-AB75-C3C0183BFEA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30F71911-9535-48CF-B500-D373DCACF7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382D09F0-8C46-4D0F-96E4-FBE8906E3E0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9B9CE62D-B346-4D79-AE25-E9456E4754F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F083DE73-929D-492A-8A1A-BBD9FD0C6F4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44B6DF08-B457-4B93-BF10-4A06C3209970}"/>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6CC07C3-DA79-47E0-AE6D-67D27B0D73D8}"/>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16DFB94E-D965-4C4D-84AF-671A291BAF2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1C5A995E-0C3E-476E-BC75-B8CD1FDD9E0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7C847936-B28F-43AA-96F1-747C92457D0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48BC0742-B880-4B48-BA89-54A8068DA22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D4E0E696-DDF6-47C4-B4DA-F687D52EB78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728D3EF7-B57F-4F91-BF88-FBF95DB1F15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DF19537A-DF83-4075-AF0E-A6FFF396FF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E2C92DFB-DDB2-4B60-A7E3-D87664DCE96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AF800B38-2EE7-4BC1-8F99-29C045C9319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218557AA-5510-4AD6-BD35-CE3698B4672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94707111-1EF1-4628-8C12-92889A95C7D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9FB56CFE-D2CD-4BB9-9391-DC5E9A29ACC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3309F667-1A7D-463C-A4D7-44DF4EDD820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DDFEBF42-965E-4542-9E56-6A9A32790A7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07C0E910-D0FD-4306-8CA1-88F7D5A7B7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3A4762AE-3D49-41E3-BACA-A720338AF1A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0D869A5A-D4D9-4757-B0A2-8F6DD1B87B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7A0AFC1F-8C0E-4ADE-B6DA-6469A7D37E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EE0006D6-7579-4720-8298-6595E9D84FB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49746267-B26E-4A25-B8C7-BFA79D590E9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8140E50A-4B8C-4427-A2EB-9A37F81F22D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CE697D0C-2200-48E6-8960-CF0271E773C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337C05E1-6A1B-4001-869F-EFBBCC07CF3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4E21B4FD-3BAF-4DB5-B266-C7D42DD6D4D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658EE46E-63FD-4DFE-AF64-30A7EF7FDF9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B2CA7936-3DA1-428D-A425-55C99608161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B424E736-ABA2-4250-81B8-BE787FFDC3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002DF72F-BEEA-4EF7-BCF3-E035845C79E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A0E368D2-02B9-4D7C-BA2B-0E0F76A1FF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83D86425-490C-4C07-904F-8B6D647118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CBC6DD8E-7BEB-489B-B5AB-BE15F12FF49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D4489A80-7288-4FAB-B235-DF8E81C50D9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1771AD80-54A6-43A5-9EB7-EDFFA1951BE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C696194E-3C64-4D88-940A-5B4AF3BBD5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5A877CC9-2FDE-47B4-9C5C-841065E0667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E47DD25F-6A89-4080-99FA-591AB61015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33FC671B-60EC-4272-96B1-B83EE9AE916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351736CA-43E3-45CD-B56F-D020A52F7A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16EF5707-90BE-4AD7-B2FD-66E2AFF7B50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2AEB1CE1-664F-44D5-BD3B-AE6927F45C2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0E6C4510-2E05-46B4-BA9D-156C61DF76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69FBA59A-9273-44A5-A513-F1655A22F8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F9C455F7-9A41-414B-8743-8DCC7EAA227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394555F5-0AAC-4513-8A08-407525E04A7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92E6D10D-DB58-44BB-A481-D9AA447361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24BCFEDC-848F-4D27-B1FB-B3B45C691DC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2BB660C0-53E0-4469-88F2-B799E5378E0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4114831A-A250-49BC-B9FA-1876366BDEA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0197E8DA-3082-4F1E-9CEE-8DC8A6827BF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87AD3DC7-C3D1-41E7-BDD3-A79FA261DB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6E65F515-5357-4547-82F4-737C0FB3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0B5C37A-CAF3-4C70-A641-1A9D51A808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AFC2D99D-62B6-45EA-823F-3881BF8DC7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3E1AF697-43AB-464A-B00E-01AD678FCF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5201694E-BF4B-491B-BD72-71D142E8C87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3E618C4A-5FCA-424C-AA60-E52DD306D15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A67E8AB1-0F29-4A7A-8E7F-170300568701}"/>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EBAB7761-7F72-4428-9C62-1F8A6A261B6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C33AE0D9-0DE5-499C-B7CF-B27BA03EBBB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BEA8D147-1E85-4BC7-B80C-0674535463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780E46A6-6E6C-4FEC-8DFE-67B4422AD9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AA4D5169-F4CA-4A25-8BDE-16796684DE3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60115F6B-4AD6-475A-84BA-04F3E79C1EA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A9B42E4C-2DE1-4E1C-B718-415C4B0486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739F34CB-13AD-4A41-A3F3-BBB831CC462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B94122E6-7E88-40A0-87B4-77FDCE2CB92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E7FC9C30-34B5-41DE-BF2B-5714F3ACF8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010EAAA7-78FB-40AE-8C1D-ADEEB80DAED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6BC5BE7F-D423-4BB0-9ECF-6C1AF0A4BE8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09F0C30E-8428-4416-9E8F-C3E496E430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6BD99BD0-2ECE-490B-8FEC-58E24DE6E4F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E80CE798-3A4F-4231-950F-E98A3CFC380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9F7A9B4A-4DF4-4B3A-A296-A4F99CC9317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D5C59FE1-2F8B-4641-B51A-1D429DB8289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C5050BF4-7D1A-45E0-802C-076E95ED1C1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B9EC57B1-794D-4237-B213-E485FBCD297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8A98C5B2-BDCE-4CA9-AF53-8F94E9134C28}"/>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D65FF0A1-E8BE-412F-909D-535152500E5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ED7CD028-2FA2-490F-9BBC-877DF38E3E8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8CA04625-180F-4C55-917C-5D857C8592F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BEF1484A-A916-43F3-8307-D1405B36C4D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B65969D-8364-4D74-B128-D4F90F23CB7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D4F5CE4-5D1B-4272-9996-464B4DF9F7F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0FE0A937-DBE4-45F2-8B65-400C6D7BCF9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ADB94FFA-94E2-4C04-9574-FC548943AF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82F199F-5019-4DEB-AF97-BFB7C249461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FAC577A9-421D-478E-9CCD-24AC1D4CE89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FADBB896-2A77-40CF-BF87-19C5111AD2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48696213-CF43-4758-8BB6-26B0749E73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32A0A066-39E7-46A9-9224-0C442CE83E0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5F1E2F31-1361-4464-88F8-973C5A65624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E2DCCEA-417F-40A8-B7ED-AB6F9C56F2C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42769C8-3D52-4E1A-A05B-53506206852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1822427-2D23-4469-AF30-23190EB71C4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896B4D71-D648-41CE-8562-CEF0332DF38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699933CD-2CFA-45E6-859B-3CE3179FE77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B833703-D38E-48F8-8600-EA47988CBE8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8AD3FDE-3C05-4F49-A108-855F5BB4D5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B4D1069D-BCE3-4955-9D54-D94BE2D8A6E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0E33F21A-5650-4659-A45E-E0D6E8CE0C6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EA97BF1C-72D0-4D95-AE4F-A31250C5A7C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ED3A5C3E-D36E-4358-A77A-CB82ED8AD7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BD431347-65F9-40AA-9CE1-3B8FF917C5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FF15755A-0BBB-4727-A435-05BEC70253F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AD411F16-CEDE-470E-A1C0-0C5EDE3BC69F}"/>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D792D4B8-8B1C-4055-9C26-BB7232F6867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5B983871-7375-4D8D-A669-3CF9CE417BC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C07DA9DA-193C-40D8-8AC6-65F65FFBA8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D88C2D11-687E-457F-9C8B-9D36F46F02C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89DBCE1D-361A-48AC-B092-DC586883403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656E2C1A-C2A9-4627-981D-D6DEE604882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14E914C0-294F-4945-A65A-51808E0973D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08CE5D96-1D0B-45E5-8146-AF6580CD8C2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8C3564C0-798A-4995-B851-9ACE6353D44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20533C90-9F0D-4BCB-99A7-F5A2D3486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76997FE7-4E28-401E-BB0A-25390C314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D3445F50-773E-4CB6-85E5-AB5FC2530AB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740AC301-4D6B-4A2F-A9F2-DA3F6C6B65E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5B0CC32F-54D2-4EBD-B2A5-CCB8152263F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2AE0D6AB-3D48-4137-B9CF-DD3A03B5B59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E54A6285-99D6-4BAA-9509-106B38E648F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05A4368B-9BCC-4525-B0AA-415AEDAFFFF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1FA6688-AC04-4D2B-A780-2E4C6257696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9378FFA7-F4BF-451F-8F94-B483EB4DF1F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C838F084-CBD5-4701-A339-496F272F51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D029180A-393E-406D-A689-2E1D7FC2D91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884CCEB3-2BFC-47DB-AF06-069A4D664C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6622005C-FA15-49EB-818B-824E4478F34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680F00C-9D84-444D-979C-76B315092B1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E374681F-E1F6-4A1E-BA63-76FFA804487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E46EEE39-C1DF-4AC2-BAAD-1ACBD10E207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A390526B-4936-4B72-A520-1E461887774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88951180-A632-4617-9F11-B39167A9DFA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F2D69CD-D90B-4FD3-B3BB-39FD072EB29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0B149734-7524-4380-BED2-64FE02FAD5F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1AD6F7F8-9F39-406B-B108-142C592BEA4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52EC3E7B-A98E-480E-A5D7-376EE1B0118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54D1001-18C6-480B-91B5-7914548B3DD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E13371C3-87CB-45B6-9700-6D84AC6445F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B05681A2-6D74-47F4-AFA0-5F8F604FBEA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7B14216E-0B26-41A7-8435-573E786AD03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D9389235-22C7-4401-A120-5712D2A914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F84BD024-C412-4804-8743-E3F4FE92C8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B1E54E1-B501-4AF7-943E-357D5A76239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686DB589-0D15-4E92-B501-268A94753E4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D4C9BC38-48DB-446A-8DAA-9C9EACFCD53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628E083C-8846-428C-BF11-0C4121AD0CA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2FCCE62D-959F-4CB4-B1FE-1C32B07F7B7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0A9F95B4-0EA1-47D7-8DCF-4DEDEE9BEF5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E130F935-0DAA-4F36-BEC8-57CC75BC721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2BE3DB78-8E5A-46B1-A9F2-00347A04B6F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544C955E-316C-46EF-A5F6-654871AAD09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8A99915-568A-4200-837B-AF5FE117392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AB22FAB2-DAB2-486C-8C78-38EC7EAC240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2C39E115-EF7C-47D3-905B-5CD8B9D9066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C61437D6-D3A4-4202-9AAA-E3CA0D33C04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C8A4AB16-DEC6-4A43-B076-E01A2A7B312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57EF45D2-3CED-4048-B6BE-B7C062B3E04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488BE47C-A8AD-4B09-98D5-05ED5498EB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4F50FA5F-868B-4D69-A385-AE3168BE7C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9938BFE0-FDE2-41F4-BB66-87295A7C3D3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2A159C9-0125-4FD9-A5FC-1BABF820A98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840D5E0F-727C-4A71-AA19-D72304ED8DA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7521F078-B02E-4699-8368-886308291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A1468B34-F634-40FE-997F-B6A278DEC59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7A8233C3-76E2-4367-A86B-C6C2C2634B3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A91E4F8A-7191-4533-9C6A-EC72B284398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911AEC43-D4D5-477E-BE76-0F4EEE91FB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65B65121-E547-4426-9C6C-C3FD43AB202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6E34313-BDB9-44C8-AB52-191A1A4F5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ED1CC990-34D7-4837-8749-5480365C10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FE110FAC-8379-411A-8358-0016FF238A6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15AECC08-3ED4-48BE-BE32-184FFD120C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58012475-7A35-4FCD-9B09-C1A76BF670F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ED0CA4BD-2CEB-4934-A7B5-560183D443E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0C230C39-6682-4404-9BC3-50F8108AA4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93F2E677-EA03-4419-A587-2299E795FE5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580180-6058-44F4-90F8-ECD26763A0C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2C63717A-2724-4840-8822-5F3BE249781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914B68FD-CCE4-4895-9D0C-1AD5003E233C}"/>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7F8CECEC-3BC6-498E-B190-C3288001F98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441C3B97-FD25-47C9-9D1F-2F45C591B414}"/>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2ED2D3B4-70E2-4A9F-A4B6-8631155C8E1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007B7DB1-0C0D-4AB0-86B6-E2C0D04CF4E9}"/>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9687969C-F768-4ECF-8771-AE18C4870509}"/>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7898331F-BC96-48CC-9E3C-77645E01DEFA}"/>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68ABF2B8-A485-4AB2-8C20-AFF9B5663EB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BB36E380-B8D0-4614-B3B8-4EE7B8661A6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48BFECE4-B23C-4EA8-A8CC-4BDB6034382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BB6696FC-374B-4F56-A9B1-E3C9906400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8F45604B-1946-406C-BAB7-655806A255A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C50C5605-923C-4603-A462-8A6B3CDEF14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6A581CF3-56FC-4EFA-B190-3C9CEF2184A2}"/>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6863597-2382-46FD-A7FB-313EB4AF6D6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58DA2029-6127-415B-8D15-F962265CFDB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BE2DACB2-8AC9-491D-865C-52BFD26BA93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DE6691C4-B76F-4347-8001-5B738CA48D4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F8D99262-635C-45D8-8CA3-20BA18DF58EC}"/>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48730BF1-479A-4DEF-84BF-06F3BD43202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45B9E8E6-17C9-4474-A6B5-460B842F576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1A9292CC-F0C9-4DBD-823F-98F70D40B5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505F38F7-6FE8-4D68-8C6B-A9346FD0EE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AF22B2B-FC62-4C8D-8016-5821360114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0D0FF4F3-2461-40D2-A2E5-69C44FB50B5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B136DEEC-262C-4BC8-8B61-F10ABD3B2E1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452316E2-D149-4FD8-A587-0F2040089C1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51B5803E-D35F-4138-A8BD-16A50DC12E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962D1A99-99DB-48CA-8993-BD2DD344DE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9287F34D-54FA-42B0-A11B-6D9BC4799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9BEE5462-4F2E-466E-B75A-37AF3C49EE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A2385AE4-E9B7-4AC4-BBB5-7181DD3467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C081F7B0-B289-4426-BAC9-34FB5127F2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2CA7A690-DE73-401C-8C8D-1120FCE609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857BACE8-5843-4943-8DA7-21833B018B6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14CF362-7596-4E60-BA29-0E75A79B7DA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0E70D399-0DF8-4FB3-9565-7EB906B751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5534BEAA-4F8E-4846-A80C-C49C3895903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D18F861E-65BC-4FA7-9073-DFEE14524D7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339BD3EC-0B28-444E-AF14-131678AD8DB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29F343CC-F7E6-4F4F-9842-6FD46C7342F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43D7F996-8030-4631-B22C-5B98F83D5D8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4B39C15D-6D0E-42E4-8907-4CC2F9181CA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C27E1F02-2AD1-489E-8E88-C0D80B272773}"/>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9E75963C-1363-4986-A394-AACE6F0038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C062A0DD-F5D6-42FF-A80C-A9FDD968B67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DAD60A68-5237-4033-8E84-5824DFA70A5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B8116773-A792-45F6-8A8F-1CC7D711392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5BEF3BD1-750F-49B1-9E79-C986106DAB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352F6673-B830-46BF-B42B-0534213B6B1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4156708E-501B-494F-AB5C-97CC66CFCE6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471575F2-AC19-498C-9343-C1420ECD538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C1527D23-0919-4636-97BD-453AC6A29E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35AA518-1E2A-4C42-B51A-5F73EBE737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ADDC3B2B-7C03-4728-8D11-9E24E257CE3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4DC33E61-2F4C-4CE5-BE03-A142EB6CDC8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4C2D06A9-EDB1-4B74-B697-56E9F69147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4200DF5D-99A3-432D-B4C6-6EC87FE50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1084265A-C2A3-491A-92CD-EFAA30C199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3C076708-855F-4A39-8A25-0E3CCA2945A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1A710B3D-028A-4B44-96AB-EC2513E847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B1FD5175-F390-4C29-999E-F911BFAA11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16FF27FE-147C-4888-B598-DC8A346325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BCE0B74B-A7AC-4A05-B0A9-FDA7EAE7145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12E100E4-6B9D-41F3-B6CA-22417EF21B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4A06A637-F69C-4719-B20D-0C3E91F3842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E2085447-1C8A-4465-A405-E79DFB53EB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B4FF1943-4821-4024-BCC1-EF33A746D08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10C582F4-6423-42B8-B2FA-E2A7AB3B5D80}"/>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96BAD74A-7A40-44B1-9B7E-D9B2385BC118}"/>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C0A0587E-C03D-4A0F-9A8D-EA9F6573C06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AA7995A0-1FC9-4AF5-B5E4-4C73BABF4F9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A2F8CFD7-3EA7-4612-A821-F39120E92EB5}"/>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B461D76E-D244-4AE2-AEE8-D614763668D3}"/>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6262CAB-D4B1-4B42-86BB-963F2C1450F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8E5789FF-5901-4015-A8D9-C582E2F68713}"/>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BA137F9B-AB06-44EA-B4B7-08BED3F1045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F9962802-FE2C-4406-ACE0-583750CC6FDC}"/>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70C15D1F-C673-4266-81BD-48887FEF9867}"/>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4D5A6CE9-2195-4600-A685-A1E4161828E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263B3D44-143F-4D66-BCB6-66040158B6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E74E88C6-8445-476C-93D6-5B43C828747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84A55E0E-DA94-48E7-9544-218D843B2DA4}"/>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AD48D2D-0A77-4A94-9990-8F97EAC4429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62DFE6DB-8A55-4590-A25D-BF37917964B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A949779C-DD53-458E-9803-3E47AC92452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00A2CE05-7D25-472E-99F9-AA00DF595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72DDD595-61B1-4A9C-B0F8-9E2E77ADCB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F3153C0E-3941-42DB-A538-F67E923109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20D99225-B005-467E-87C4-AF8B078FA13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ABED4C9C-1784-4368-A033-DD9C96A691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74AA6047-B541-4886-B181-462108B3BFC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479DF11F-9A9F-4C5E-B1CD-3D6D908B926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8FF38CD5-CE72-4409-9000-6CB0D37503F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2C70FB6-343B-44CB-B8D6-D153C3BFA2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E97B2EC-1612-47D1-9ECD-988451E10CB2}"/>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EAAD193B-9E7B-4A7E-B3D5-CC635089DB8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9F5EB777-2530-4009-823D-ABD592FF6D9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F3A677A6-D183-43F8-8A46-7012E104ED9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0EB6592C-E70D-4866-90C7-BC397E241A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E8A03365-B06C-47C2-8152-F4CBDC2A6D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45764D86-8C77-46BD-B136-1E56EF8EC1D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B81A6CA6-0877-423E-A6E2-45B0F5B1B5E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9F400A2C-B3F9-45A4-9BE3-7176F47C353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EEA9686D-E059-479D-9746-C95CD517429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C0479926-3BD2-4330-AAE5-77810803AC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E7FE6B47-0066-48A7-BA8C-C3A22F77B5C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85E354FC-831A-40D0-ABE6-1A997F0E081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0F26CABB-3047-4757-B1DD-B8B80849AEF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B48E1782-66FC-4F0C-B245-480DFC6D13F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F3862B2E-C0F5-4767-85CE-D355E7AEF25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249270DC-812B-48E9-BD70-678CA965BA4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A402B68C-EB5A-4EC2-A842-75C83CE476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0CD93734-91C6-430F-9386-0605CC18F5B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FC3A2FBE-EAD5-4A37-A24F-0CC3DA0D3B6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442772F3-E232-4EBA-8055-0461F55CA0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21ACE42-0524-4CC5-9630-4E6A27DAAED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3698A66F-47EB-4F4B-A75A-4FF2745ECA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63F578FF-A0CE-46EB-B49B-8FF851519A0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46C8C10E-640A-4123-ACB7-AF1555259B3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36E65A79-C8E8-4173-824C-AD43F89E65B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3FB223F2-496A-4255-8E2B-F8D83E75451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EE3ADC50-5C2D-413C-AE49-EA3805F793D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84D884B8-36C9-4136-971E-3A5BB20F6325}"/>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617026D4-6474-4B1E-9EA2-7582AECCF3D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1E55D71-B4D3-4F95-9D50-12CDC127BD63}"/>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F870FDFC-7805-46BF-B826-3E1008028C9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99964F4E-D97E-4672-8535-9522EF96FD92}"/>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094B8192-7227-403E-B661-1B4593FE8B00}"/>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5092C53E-1AA9-4C4F-A26A-AFD68844AD59}"/>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ABF51C34-E227-4B27-B7F8-0226BB1D7E8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29F39F0B-C601-4A1F-97D2-AF9F168843C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FB4FA3DE-3033-45D6-9F41-FBE5F78A6AA1}"/>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11817099-4608-4080-86C2-7184BF1C35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90479463-4262-43B9-B368-06F59BAF80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2CECFF08-5306-4688-8EFC-2E9212DB14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70175694-D03C-4BFB-93E7-337618CDCCD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C5FB031D-5077-476E-929C-0E758B002C75}"/>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99F4033-C05C-4A7D-9EF0-807EC021C13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B4FCF5E-1DAA-4B6B-88F5-E3324D348CF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813BFB34-D996-461E-A20E-D99FBF58DC9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4769F466-EFE3-419E-BB82-F2EA0E6C326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96120480-056D-4FCE-8698-85BBA4DB479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95CED3CD-C2BC-4DD2-A0A6-1E1D754782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01BFFC3C-5769-4664-99D8-9EFC39CA887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82866127-B169-40A3-A725-4E0B446EC65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900A7871-FC79-4047-9142-69899388F0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E66FA87F-F314-44CC-AF69-A5C502DCBFB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6718CC70-4112-48B4-95C3-721461C31CE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0FA31D1C-0439-42E1-9B39-2980670996B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7214AB83-06F8-428D-9C16-1A91AA8FF93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15585AA5-07E8-4CC6-8DD6-3D796F81C83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64EDC468-6638-4F2C-A138-7887EFA2149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AF6F55AD-4FD6-4DB8-8FF2-8ABA708E54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22BD5287-9389-4436-83F3-63673045A8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D3C7C4E1-D2CE-446D-8E3C-08D89A3C123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1C735391-6F53-4F29-9665-F92B60127DA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B3B018F8-4578-4C76-A7AA-30718991A9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5AC7FC9C-6C83-470B-A2F8-A82EC217556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E04E61F1-033C-4AB6-B813-FCAAB7D5EAD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4C72A026-415C-45F0-80A8-1CE73F1580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1915279D-73D9-4FA1-ABF1-9E089BD91D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59FFB9D3-34C4-43F1-AFFF-E49B1D557AD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CD89E4FB-AA37-48D7-9013-04825559A7C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09FDF206-AD9F-490A-A549-9F4A8A6A7B3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C22E102-2EB9-4EB5-8182-0218AE5FD4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6CF16B1D-9C47-4A2D-A7E4-665C4186DEA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8944AA59-553F-403B-86B7-C472F7ED9D8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485DA47F-659F-4A63-8C2D-039B19EC87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5ED0E76D-EBD0-4DC3-B87A-753C78B42A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51485A51-A621-4556-83CD-61738325219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20053605-2D4D-47AF-8B0B-BD9E95FDF90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AD2987EC-661E-4FF4-80A5-8CEB6BA825D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18B1DA5D-A122-4610-8731-6DC4CAB41A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5AA4D2F9-CDC8-4107-8DF1-5C564719D26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837C8D9C-0B41-4EF9-90D6-89E99E8CF7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57F575C8-9D58-4F23-8E01-8D5F83B6F604}"/>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51352566-70B3-4E5E-8A17-AF9F5849FDA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6A0C546E-5BEE-4E9C-BD16-6F5B608FAD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2D0F3BDB-6C30-4EED-B0E5-F07D22FC73C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928C15C9-7846-4947-8D9E-4B5E459288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F40531ED-01C4-4736-9FF7-09D21188D9E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7CE70373-44AF-4380-887B-979AB7041D81}"/>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DF7AC60F-4038-4A37-AED6-DA813EB008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3DBACF51-0DEC-4A6C-95B1-3E13A8069C1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D22176B0-305E-4F6A-9F78-B5C7A207786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A0255AC3-B731-4844-B6BC-BF35E1DE4D2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885A0F4C-097B-441E-96C6-5FF9F0963A66}"/>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41C21000-A754-4DA0-820E-7F7D82ED9E6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18F32A20-0173-4178-A8ED-7233596C77D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9CF05E9D-3221-4A2C-A075-D2A26E46E4D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2B2A37DF-D327-4BFE-A790-EDBB372A1A4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8E47B0C6-7A15-41A3-A68F-883EEB4FAF1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DC1BAD12-8CA8-4178-B5E3-A0D5F9797B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712D3B36-5189-4BD3-80D7-96304C3DE23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F6701EB2-5FE4-4335-89A4-07433D0204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68308A17-16FA-4B0F-9A67-6C7067BEEA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3CEE730E-F3B2-42EE-9A24-A8E02A8B2E4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DDA60F0B-7CFE-49D9-ADFE-C660C26661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06949B6B-4E92-44E6-A45C-6E4215657A7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C6B73C2E-36C0-4795-AB1A-DF1A1D16EA0C}"/>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4E96D5B3-87A7-4FC3-93F9-113DBC53AE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83E1E502-561E-42E5-89BB-F597E15D54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DC1FE6D5-966F-4AA6-B4BA-12C155B53D9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29220FDF-0393-4C3C-9059-C63C3779575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64CB5F39-E627-4DC5-A89F-3945A7053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1EABB64D-B0EE-43DC-9655-7F407129DE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C5AB19D3-C0E9-48EC-8C94-A6F59FD3CF2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5E3BA9C8-613A-41CA-B00B-BFF147B3F50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31C36B85-DA5A-483A-AD16-6B6346DB49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7131592E-7215-48FE-9A11-94A26AEB17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E331804B-C0F4-4BED-B574-82535A8FED3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C575D3A7-6428-4069-8F8F-097F187DC9B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D7EE23EF-E6CE-4AD5-B99D-B385459EAAA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134A54DE-D248-48FB-A8E8-7136DF0E5EA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2225ED99-C732-4D11-A510-C0C947ADA7C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997B54D4-649B-4350-8860-A1974839FD5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E24C678B-C7B3-426F-BB8D-27B754EF30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3BFFEE75-307F-496D-8513-6BC0202105D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CDBB323E-4C37-4E40-95B4-5E5602BEE6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E07547F7-4354-4698-92DA-3818FB50427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B093257B-65B0-493B-BD27-08CE3E2697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C2091704-E2D8-4D7F-B5BE-E00F3F68DF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BDCA79A4-5ABB-404E-85F2-10C9D793190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E34E7E0-862E-40F3-BA22-7FB1CEA5EAA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22A4C914-FDC0-4275-BCD1-B295CE7D0AC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F69BF3E0-1430-4821-9CF8-99B44FF0E47F}"/>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7BB2E612-94C9-43AD-A89E-FFDD393E5D1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F3B28552-4911-4BFB-84DE-F734C412DA7E}"/>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9B34F8DD-5817-4BAD-9BF4-F88151480A09}"/>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08068D7B-0B25-4224-961C-48F6E8A7C8C2}"/>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2CFA5441-EF62-4FB9-B87C-DCC557A1098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F86B7C9F-D39B-40F6-BD6E-3E87E3B1F7DC}"/>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35CF08FE-308A-49A5-9BE9-75CE2E06A2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25D7AC2B-370D-4ED2-A2EF-AE7A2146BF5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60726357-3C8B-4662-9BE0-9D43D19F85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2C78F939-C274-4957-9288-849312AB4A8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2A4E9BE7-C0B9-470A-9AA8-BCA0918C839F}"/>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72CA4A6C-FEEA-400A-A3EF-D84683EC9AB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B7CADAC8-617C-4FE1-BA51-2751C1CDA0C8}"/>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732E6E30-140C-4046-80BD-4EF906CC2CA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BFAB5052-0D0A-4B11-B0B8-E744BA392150}"/>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16050D6D-2F64-46C9-8485-1DE5C8EEB9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B8A97281-867D-4BF5-A6FC-338C834D85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2F9ABBAE-3B33-4124-8F27-BFEF7ADF1DA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91604517-48AD-4874-9BB1-ED4E7BCDB0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B9379A85-2708-4FCA-8ECE-3513629A87A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D1246A3-D58E-4EB6-BE44-23306C6870E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87D01559-35C0-47CD-8EB6-CACFAF1802C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E4AC1FE0-BE34-4990-8A63-CF2C8B2652D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9F9571FF-9569-432A-A243-905F1790F7CB}"/>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D07C318-2F4E-47F8-A67F-3666EAFD3D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FB402025-12C9-4D0D-852E-45B5A8328B5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FA579875-30C1-4915-80DC-3E058A8B32D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E9734441-0A0A-44AD-8B0F-2AAE84D758D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571056A0-8138-42E5-A476-BF851900FF7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B8477407-E6CC-4E5A-AADF-59C1BAFEC63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436FB971-E864-415E-AA37-A563BE85E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AAEAB7C3-C2AB-421C-A259-05F45BBF2B5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48F35282-2066-456C-9498-C63BB5C8383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12AE0E6B-F055-4ED8-B703-F0B36D4081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730BA835-3B81-4A82-8700-CB316730EA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41442E13-0B63-4F8C-9FC7-07FEBC48649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F7350D6D-5081-4952-AA43-9FB9C4E8011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658B2D41-455B-4322-9AA4-3629FB3574B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C357508-A6E9-4CF2-A426-EBEE4C4C5E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231C4203-E6A9-468B-8C44-88E56D33EFB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FC900D-1907-4666-9B6B-786EFC2A00D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0AE3AC41-B694-46A9-BA06-FE849CF982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D2EC99C3-6DA3-4BA2-8B94-DA2A2D6D7F0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A4A8F333-A81A-4847-AEA3-713B6559C4B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56184495-DE18-4421-9768-9228D07614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E10E5EFC-790E-45D7-A581-FC225B51F04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DEF7F7EC-1C3D-438E-9D34-88BA2DAA94F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18E7FDBB-C26D-4B20-98C7-8D451A6423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50A68411-214D-4E0C-9F40-00AB8C5BCEC1}"/>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83573D86-8401-42B8-AA23-68F34EBB18D0}"/>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251633A3-626A-4CFB-BD2B-5F87416E33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5F95639B-45C5-4E55-8535-6B285D6E5EC0}"/>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F5D50E5-55EC-4C0B-95AD-C22A3EDE54D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A9288168-AA35-45F0-8234-3FFE089FD18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A089B8F0-D915-4E34-862A-C12EA5B18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6D301F75-AABB-464F-8392-8861CE33358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846A689C-C5D3-4DAC-941E-6BF43D20F73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F463C54B-0DE6-4626-B4D7-C3F1E8AC380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5C0FB71C-E292-4EC4-B62D-943927A2814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3F83F89D-3D4C-4292-AE61-B79FE8DB36F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731E1D26-224B-4663-91B7-0AB76EA4DEE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19CE3A3F-4606-4BCE-81F0-65E1FFF2534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7817D9AD-14BE-46BB-A08F-F13BB7D9517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BBA2FFDC-C8F3-457D-B75A-740D485E178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598E574D-6025-49E7-AADC-AD1B6596BC8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EFD15882-6AAB-4014-A535-A1F34B4400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5144466F-FB0F-4CFD-8BCB-7292D27591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793D428B-A281-4DD7-B304-C798CEE4793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50F75D86-B5A8-44EB-B5A4-81B3018B3E6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2BDE6E2-90E3-45C3-BCC1-3F313C3447D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23550362-AD35-46A8-8545-7D1B9849E43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258CDE98-1928-4FCF-92D9-3B3DC5DA1D8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7F89F1A4-B08A-4334-8E37-FAAF792F7B5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E025F824-3DE6-4270-BF0A-05803EFE41B4}"/>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B288ED62-0D53-4515-B251-8ED4E4EFCAA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C949AF92-AB47-4A12-8764-E5A9FA21D2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E9A0D81E-CCB5-48DE-9311-F5A652E4C5E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EBAA298A-BB36-43A1-8791-165051FCB27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EEEE8E62-805D-47B6-81DC-6213CB26D12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7EF8688D-E8AF-42D9-B143-5BDC70FDA23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3259E6CF-AE61-45B2-B51B-3D6FC1F797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F647358E-4477-4725-9A59-4CCCD277218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26AD1C27-C6CC-40EF-B8C8-41AC9213F33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1B7028EC-1725-4BA7-93C6-C9A297F65E5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AF4BD9CF-C5A8-4483-B7EE-6CA04215CD4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B48C2E2A-1D89-4741-A15B-E7922FBF5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5B0C3B96-B66D-4F7A-AD19-D42E1C8ADD3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D5D19135-83F5-4F7F-8E52-E62A3E9C4E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B26717B1-C3FF-4B81-8AD2-690EF35EB9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F137D5B3-9182-4AA6-B088-F6AFF53F68B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24449ED6-0CCE-4CE9-A738-8809224E803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BF5EED85-0BD9-4E4F-A236-A4FD62E07A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03C8F7EF-9B85-4712-9B88-1BA50B45CB1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CBA74A19-2548-4E81-8D78-9DED02413D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7E78867F-0A8B-44CA-9719-790AF4B4AE1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F37DEDB2-C8A2-4A8F-AC42-A284AD8D370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3E418214-9029-4A7A-8685-AF9F8B385E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EAF6EF7C-6E8D-4F67-8240-0CA74EBFCB9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C093D126-3C8B-4663-932B-665455F372E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816B4ABE-A22A-497E-9B68-A67DA706908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681AF6BA-6F09-42BB-B1CB-3229C32CA0D1}"/>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CC10C3E5-EB17-4888-8CBE-8245EF97C90E}"/>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1D3F8534-5F19-459F-8520-E3F5BD7F3FD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81EE3BA5-D16D-441F-B629-9075A02B85D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EE648D51-3912-4B82-BA23-873BCCC05AF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4E7C616F-C8D9-48A8-8DE3-24F36280EC56}"/>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034F305E-064B-44E4-A118-86753426B94A}"/>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048235C2-ABEC-4BFA-AE83-87D754E420B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D505D964-C9DD-45E1-B8D2-0D8D9A8900F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63260787-75B0-42A1-8D47-4355DC9EEF9E}"/>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8E58343E-08E4-4016-9D08-636EA2EC4C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E6D93CB0-26AA-4F50-8535-51D7A8C908E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B92A9AAA-FC79-421C-91C1-B7F6E79458A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51A56C3E-A7C5-4983-B733-405628AF9F2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C04EE27-3799-4E55-B583-576E661B6AF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F47406A7-B330-4020-B07F-5E278B4120E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B5A682B6-E76F-4912-89E1-7FE0437BD95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FF703B0D-903C-4345-850E-E169B31191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7BF58CC2-5E89-4DD8-AA15-211F0C0DCB8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9D3CE4CB-4903-4D3F-B7E7-ACBF06A1002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57807690-4B61-46CA-98D1-505BA3A7CB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62FB05ED-B1D8-47F3-8EF3-20D0EC29EFB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B183E638-5F4B-4074-840E-968402691C0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29547AC4-7A46-4412-BD5C-ACF61D8F7BD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D3C3D83A-0247-481F-A3CF-5DE161A0655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D08ABB2F-EAFF-421A-90C1-D2A3CC6328DE}"/>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BC1413D-26DA-4145-A4D4-46109D51FF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9CDF213C-F19C-4528-B7A1-7CE094FB4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371DD2F8-1077-4DA0-9E1E-3791465B71C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6F8A6BDF-62D7-4BEB-A588-082884E7563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8855605F-9993-4F7E-8E84-B50AA501828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28E8585E-67FA-4D3A-A542-22BB21E4414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9E44264C-49E2-488C-A39B-D5083D39C0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5DE72995-699B-4D2B-B274-AF3686A65E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046129AE-BB57-4C60-B36E-8D3ED6CC3F2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55574493-9146-4157-8484-EF8AB23B2B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D9FC5A1C-FB69-4BB5-BC07-7105B6C43E7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3CA7FE26-1697-46D1-9961-2974EEC4A26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F98B250D-A9B7-444F-880D-FF859F1A10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D973915E-DA7C-4529-BFEE-CBF2EBF6855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7CFDFB4D-4A57-448A-AE03-E3DFE94DCE6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3F21E03-2DF5-4443-821B-5E3CD246FFE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99253450-30BD-4009-98AA-98517896D8B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3BB95DA1-A88C-4E88-821B-43B8E5C5CE9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8FB415F7-D095-486B-89CC-B000AFFAB9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2AF528F5-AA4C-4ED8-8149-2786658DCB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5636979B-CCCC-474E-96B4-0F252B0FA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4EAB2419-FF7E-4A4B-872F-B3ABC3D90A8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617A460D-6146-4E9A-9DA1-6F21C63B894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F10D76CE-D540-443E-9FB9-46473A45209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82469BF8-887F-474E-9092-D75582CC333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85FD70C1-FF75-463B-9BB1-304A617D3C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683339F6-A2E3-4D2B-81B5-72C598383C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5EB673D9-71CA-408C-B9EF-850B3297A28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27F8DF6-EFF6-4A31-97F9-8A296CB159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2807DAF7-5E13-49E0-96F9-134977ED442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E4572D7-8E93-4FA2-95D5-AF6A93A5543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193FCC7E-2464-4DD4-B71F-E3FADBE4FB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B40F100D-E1A2-4E89-864F-F1BEF30230A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12054247-C623-42C9-9C05-9A0D4B78C8A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1A4A72A5-1624-40CA-93DA-3E9D379F9DD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3B6728F1-C3D2-49CF-BF58-DE9027B783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FC1D3F31-3A90-4C70-9DE5-C58E1E6733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8F24F9E0-15D2-441A-A910-D6867189F5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FCC84E8A-ADA9-4708-8B1C-B7C8D2275E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B32F3B6D-C4A3-4FAC-AE86-86D2F38120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9EF00016-5C57-4C9F-868D-23B9EC5014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98324AD7-B34C-4B80-BA52-32759F6F3C0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A5F05FD1-746C-49CE-BCCE-EC6D4768558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BF9A5D11-1863-4F99-9B06-1DB2BC2CCE9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3C0330BB-A8C6-4317-8720-816898710E8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75E42123-B0B6-42C4-898F-1CDD8CB53A2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F296FFC7-2D33-4A96-8A85-C45A4FE585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682DD66A-B92C-4A8B-8DE6-53BD0DC8F5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6E044908-EEB2-47DA-ABEA-C0F109914D7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B6711C7-46D4-43CC-9084-0561478052F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6EE81952-83B4-40F3-8C84-845ECB3502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009CE6E5-4E6B-4EB4-8FC6-D1D44FF1A3A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E32049C7-FCA1-444E-ADD5-C606BF59352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CCB0D3EC-5181-4F22-B7A5-9E922376856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C8D155B2-22B7-4435-B85F-C8F786804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0AE1D65C-85AD-40E9-BAC6-1B1682F2C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C6DD0363-B7FB-4BE9-8EF2-AC822EACDD2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A1E2EA43-4098-4667-8C7A-DE264663D4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ADF64A92-31A3-442E-8025-12AE10A76D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276308CB-4FB5-4AF8-AFC8-D09DC5156FD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31B6CF62-79B5-44C3-BA0F-1A494CAA5E7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E570CD21-9B13-48A3-8862-9F128ABB85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5D259DEA-A73F-492E-95BE-3A3189D798F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D9F7CC18-D9CE-4D8D-BD49-8112A7C7F32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8124D985-C966-4102-A8C8-67DE9F9C609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4BE4B2BD-28CC-4718-AEB4-E48D9A745F9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C5EA7D8A-072B-428C-B900-299136B50C2A}"/>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A41C56B6-83F4-4931-BF09-A415A138F9DA}"/>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034FFF86-4E47-476D-90F2-FBCFF890D97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F4D7A4CC-1C2A-4AF1-9AF9-A64627D072A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4307BEA9-9AED-46AC-A1B9-B0C6AE93F55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AEA1DDC3-94D2-4AA8-ADF1-7A29D9082F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E7BFCC2F-CF64-4CCF-B99C-2F9FDCEEDA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061ED2B8-19EE-4843-A567-7658215B50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E4F64908-FDC8-4A19-A963-CE575241476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6A5DFDC3-BC3A-4ADE-800C-281861EBF81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B2EC75CA-0922-42B6-989E-B1F144991B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6F648C26-3E01-44A1-A471-B85EBA2589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7EF9EE97-D645-4810-924C-A2B1FF4521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3986CCC-712B-4951-B1F5-078586D434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0464A1F6-3B24-4B53-9EAE-15BB091A4FF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1F223A4C-18AC-4B1F-A47C-BFBF4273510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CC551B30-0A80-42DC-B6F4-0854F77273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BE8B6F8E-E1B8-4355-BE2A-F71A037B573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5013240D-8EF5-4E1B-B6D0-514E214F6AC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370BAD09-6161-4D93-B6EB-BCB246F8306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207B93DF-104A-4864-90BA-ED1D9668C21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FB4FA689-B395-4B4F-AD94-4555F153E14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534B7966-3AC8-428B-ADE2-AE42C0FEAB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64ED6440-3227-4388-9551-7E1686A10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93AD34E2-113A-4575-AF50-EFC5930575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96C487DB-2443-4053-AC52-7069ADBF70C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6CF17B58-2802-4CD7-8A81-ED6170D078A1}"/>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956E83CD-2045-4E37-910B-7F12363CF7D1}"/>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63D22EFB-2DFD-4479-A64F-B1542BBA267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83D99F04-93E2-420E-AD84-8A0F62F9604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788270BC-5E4D-4F94-8871-0DEA33850B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9D7E5758-67F2-49C0-AE6F-1596BAFDE61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29FDE7-DD7E-4CBD-9D15-A416D30EE82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A02C865B-E339-42BF-9F02-1246F5F02E4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B32DA8-4F9C-4F39-96A4-292FAAFC0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8B0473D3-C5CD-447F-961F-E6B3F28B677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7EA5D0B1-744D-4803-8841-03B130B07B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EDA3C3E6-F5A9-4E14-984C-612D7EF7CC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2EDB3E3D-07BD-4D72-8679-674B1AB1972F}"/>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D79AEC5D-45E6-4BC7-AC61-2DAF87419A3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1A2FD13-2339-43C5-AC2A-06D4F47A42C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DC53F81C-7257-492E-820E-3F2919902C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58C24B30-1A86-4AE6-B45D-FE65707C8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C192C689-9847-4332-A138-8CD6E63E6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D12D57B6-59C2-4995-91E4-7E6BEB4424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F0DACB95-BC22-4ED2-AAF8-815EC3492DC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7EE8C359-33CA-42BB-B2C3-F6EF92B3AC1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D889B45E-62DD-42E6-A335-FEDAA7A2B8B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36189430-398C-4CEB-999A-65033261F6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BF5B3EB0-AA0A-4479-BD68-046A4C60D65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06A8FF52-7BA7-4E96-8CAD-A8C1B051F65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31ACB80C-107A-4747-9E03-42452F8911E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C1CAD46C-E7C3-402D-B76F-99E5AAFB815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433361AC-25AD-4E40-8D66-362773995BF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7994B307-E016-4F36-81CB-D37B92FA386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789539F3-4F53-4828-86EE-C5FCC86B6EB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3D13BB6E-4D84-46B1-B54E-FE316BB3CEB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B1F41B47-E4A4-46AD-B35B-0057B046D4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C81177C5-6CBF-40C9-9F62-84704680B8F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E4BDBAD5-7735-457B-AC8F-7BE5B7588F8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9C5378C2-8C11-4E17-8A1B-2B839EC953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620A22EA-D819-4227-B562-8E07A75454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8559E4B9-76D3-479B-8456-0DA9AD6BCC0F}"/>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200E88F4-6A09-4834-B2D6-F324CDF37386}"/>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59C6CAC7-B050-47C2-972E-C97A9DF6567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9F7C2B95-F15A-4446-A3F1-72F390806B86}"/>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7B87BCC8-7BBC-4DA7-B090-4A53CBF1211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540BF209-DA01-4F0B-9ED1-81FD6047F8D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DC28B263-12FD-4A6E-BCAC-444A6CFEAC4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7A672E40-9087-4A77-B576-F2D10DC071E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69659CBC-1D7E-4F66-B51C-0EF7CA0934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5D21A845-3088-4E80-9E54-72BA4889C5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34569098-8361-4463-BD7D-C0A887F4867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9AA67DEC-FA3C-4B94-8073-C5F095830D4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FC81211F-8F3E-4DDA-BFD0-EEF4E07B009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365DED01-FDB0-4A5F-A5B6-74777A8168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8DCF2A68-BFD0-47F2-BCDF-0531F6113F1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54A45A5E-7D67-428A-B797-3A92403BE2A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FDD6C73B-D7D2-4FDC-BCB9-7016522F4A4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A09929BF-FBE1-4A1D-8F5F-65240D4D9FE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B5BE70E2-C5BD-4738-A4C8-1E1A32B990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EB372158-4D33-44C3-861E-C5189F4430D5}"/>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7F1B9F6B-EBE3-4C7E-93AA-F9A04DA359C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7F4BB9ED-C76A-4CD6-AF57-0D06C960AA7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05FA888D-3E98-487C-BA3C-6C3A3D2AC39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295B307B-D4F9-4E3E-855B-73FCBF30D6E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613B0DE-2BFF-44B1-82A8-41716706EDA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4E419042-04C7-4D01-845A-3B0FC9DDE50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1887060C-2DBA-43BD-B1BD-217C65FA962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D7BAE4C7-78C7-4261-B4BB-71940250F25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B2BEC5BA-7CF3-4909-B940-FFFC47C2FF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D1FFC3BA-24A8-40A5-BA7C-9E4276F7E0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E2268148-182B-4544-9C45-4038FD846D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1E19DE53-5474-4659-93BC-B77107BBB98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43E6E0E5-0E00-495C-9F32-4C07E88B0C7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D385992B-D5A4-4C54-A41F-D47BF2A6A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B656F61B-0E6E-4C1C-B665-97B40B25DBC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A5BC13CF-7D39-4B7A-9991-989E5A27E43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D8B194BD-F379-42C1-BAE9-9C686C8D11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33B27863-0485-46F9-8F5C-D114C1862EC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97C8D683-E5B0-4AFB-A35C-7D3C2BF077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4F8D469E-7100-4576-9FFA-39BF86B3D64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F07F65C8-FCAC-4BB5-98EC-8E10224E3CA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F1E4324B-4BDB-4682-A331-23CA0A85EA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CEE508ED-322B-4350-A8E5-1A5AD197FBD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AF6FDAEB-8B61-4013-938E-8956FA69139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3C4AB222-E085-4870-B76C-912987F046A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383AF3C8-9919-4C3F-86D8-A089F44DC21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184EA37D-90B9-4943-8C09-4AA43322019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5348CA89-1159-4A44-90AC-87AE6C1DEE1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4606D2D6-30DC-45FD-9A00-B8FDD9D7DF7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DA34083B-E265-4B20-BB54-319A179A459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EFCDAFE8-25B5-439F-85AF-3899D4A74A13}"/>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B4E4A902-F9E9-428F-A6F0-9B17861651D5}"/>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7680612A-FA4D-4DFB-B4E6-4D593F28F77E}"/>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237AD77E-0824-4F2C-935F-DDA59D61D660}"/>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8C743C83-1040-45A1-8A26-A757E59B47A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E1D41C9A-6307-4A8C-A98A-75451C91AB74}"/>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F6470BCE-9C4E-46A0-98F6-A6DD5CBBD1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31A236E-D4B2-405D-AEB8-2F30D0CA384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D52BEE96-51D6-4BB6-B582-820E77BD9A9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4E2D4AA8-49B0-42B3-B445-EF61405FDEE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8208C411-C52B-459C-8C12-9450D62E000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28BAF02-2A91-48AC-A721-061D13D0023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0352BBCE-6DC7-4711-9A62-C40115D56A6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475FCD79-EB89-492A-8D28-9A69C635C28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FAEC172C-C932-4DB6-AD88-ADD2969C1F0E}"/>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B1F8E1D7-15BD-4CA6-915D-82CF903B3E7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5E0BE0B0-E496-4E59-907C-E3B59232B1A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94E16F9E-2465-4B7E-902A-3A826E3E083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320B872D-9182-4569-AD54-BE02FDB0377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868B21C8-0A43-4902-BF37-7F03970AAE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0AE1700F-B183-4B4F-AD2F-313ACEA638E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33E05680-6CED-419F-ADB0-25334206203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70ED1A01-84D0-42C9-8526-6B24666821FF}"/>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BDB3D0E4-28B7-41D8-9259-F4F92C931D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BAD95B93-FA76-40FE-A516-655B1993B2C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46A52B64-C67A-458F-B4A1-4AA73231FE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8BDB779B-6DA2-4695-A787-09F2E4AD201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39FD3907-77F4-4E7A-81FA-7804B9EEF95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BFE862D1-B77F-442A-870B-473B747069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36B15CBF-DB4C-4362-BBD9-6A1B21803C4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F416FF3-F5E3-409B-8D96-789F988E0C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A8F5C8C5-309D-4C22-B118-AE509DD16BD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0F3E57A0-4420-4212-8A5E-058B8C42A16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2EAEDAFC-D1CB-463F-867C-F4A22C31A71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5A394687-441D-42EC-B237-96592D70B83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13F89F40-D258-4DA2-97DA-245C3D97AE7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712CFFDB-7DFC-40BF-A86A-456AE0221A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82FD450B-8B84-4BD1-B24B-E06C0561243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9229E8A2-1084-4384-8DF1-768EC7BCD0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F507F10B-431E-4FA9-8C15-2AD4D0E19A2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ED42A8A8-B1C2-4C16-9BFD-45881C755F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C546ACBD-61C8-4D9D-8825-2C59EE133A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D5636D12-7AB2-4410-9C13-99782C3674E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31E559F9-9467-4EC6-BD27-F1443BD87C5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26FF8471-2014-489A-A6AE-67A9540BB44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F9084DF2-F56A-4798-BFF5-FFE8EC9D48D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502C80F7-B0FD-44DE-BD5A-8017581E384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8B0E0697-F1B5-4433-A6F2-696ED71B15B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5724F4B7-5778-4632-980B-EED067F887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80C2D83C-DBF7-4FC5-80CC-6BB0551EE6D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9A586F16-9C31-4F55-8C56-3CD12A44B826}"/>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6D27038C-04BA-4440-A096-92DD5E8CDB3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2B3A9B10-DB6C-46E0-AD62-B00E683B475E}"/>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65D43974-AA7A-40CC-B8F8-CB7AFC8C3D90}"/>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822B35DD-46E1-4AF5-B2DA-50EAA850FAC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4BC2672E-9DA3-43FB-90A1-D2BA479AF28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4D87DF3D-CA23-4799-8112-0D5B57BA794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14026773-5183-4AFA-9102-0700811150ED}"/>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8FDD7ADF-D910-41F9-8C99-E94E006FC81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C651F5AD-F5B8-4D52-9FB9-342B09146E5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2850EDCE-A222-4221-975E-F988F3AE3E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F8ACA654-A3EA-4D02-BA92-2FAE8B061C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8F1CC947-BB05-4FDD-BF19-7D2EC5AE910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744CCE2-EA2D-4542-A068-0854A2B87C0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886F63AF-3EE7-4C41-82EE-2275F92C653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47BC2C1C-282E-4A20-BFDB-D3FCFF6EB30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7D787FA3-B78A-4E6E-8617-DA06865AC11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85B8373E-113B-459A-A32B-04707BA11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A89FC02E-7EE4-4A17-B5DA-14DB612AD19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442AC5C0-6D21-49AD-BB58-95C430536A2F}"/>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42080F9C-5F0F-4E66-A46A-8D526CC492E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9066C74E-B1B8-4B56-9BEB-DE310D22C44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F1BF4870-9E02-4292-A43B-ECD095B5AD9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3F7E57E4-C582-47B9-A89E-520100CBA7D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01B19C8B-2ECA-4EE7-9203-664F1D136F6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1A986016-0676-4134-80BA-5E10100A8B5D}"/>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89AE541B-CBF4-4642-BC80-4BA5860EEF5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BDCFA912-83B3-4ECD-B65E-D6521C7564B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3C12C113-D337-4D62-80B6-9B76CC55011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61752BB6-6851-4493-8DBE-3D2229AB3F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59A5216-5E3D-45A3-AC3E-FB0110AE03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18D23F7E-00C1-4FA0-832B-7CCD4F8961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86DD1B0D-B85F-476D-9A1E-E54DC3FC0E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F38557AB-4E2B-4BC6-8473-31C07373E55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1B87B29C-C396-495E-B5A1-724CC7152CD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43FB0D08-FDC4-4547-8D67-B6BD531298D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A9460CAD-6C81-4574-BF7D-1A77209ECE6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3F579135-12A4-40F6-8105-4B2B6BF0580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F41CC06C-A106-4672-B74C-D935694CFF0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B87F8252-895A-4E24-8D7C-DDC3887D491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F5455976-4787-44BD-815A-B7292C3CE57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8BAB3EE3-2D3E-4E39-8840-ED9184A24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961B8F0F-959B-48E5-980E-D5834FEEED2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EA286855-A014-43A6-96B7-636DE3165EB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38E770AA-0FD9-4F08-ABC7-0618DE4E741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7E8A7330-1023-4E57-9133-62D088CBC02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1649AF4-AC6D-4DD7-B377-C5D0305248B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D3FF4EA9-61D0-4128-9F66-FFE2196E3E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E320ED95-1D33-486F-9C99-5652D0F13B0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A543A59A-1635-42B1-9F0C-D1ABF30948A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8A8663B0-EC98-4271-9D78-1B4BB690DB25}"/>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53AECA4B-9124-48FC-B501-A8B4FF9AE83E}"/>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E4380009-CD70-4AFE-9C4B-69FADE64472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B3204144-5935-4BA7-BFF4-2A685F03513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1B4FECB7-3C4F-43D0-8D7F-BE53F661277A}"/>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1A644F06-DE13-4BDA-8CCC-97D2B82BE69E}"/>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DCB3642D-AC2B-4782-B734-194A5F0DF58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740CFA7D-83DA-4B27-BD7E-E5B60543BA12}"/>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349A58BF-9240-4084-A207-FEE738C67BA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80B250D9-4111-4DF0-B325-717C0D53178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AEBA525B-AF1A-4086-AC57-6200FC24BE7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89086F85-DE33-4D14-A8E0-85DA7A81339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F0FF8F03-3089-4536-8CFE-A4309D90197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0966C0A7-2CBB-4F1D-80E5-F2C1BE1CB58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54FAF832-EB9C-419E-A65C-BB8892A987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C2D7DE42-C095-4856-9BFA-13DCA39D610A}"/>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4E24242D-E5C0-456C-884B-47B5C40D78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02961F08-C5FD-4002-B517-A6DA54E965A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21AFFD43-C471-41D4-A557-D3AA5D53CA4F}"/>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BA0848B2-F27A-4E1D-ADBB-C22AC83DA55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B1660C6D-BFBD-49EF-8115-5938C2EDF8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CA347096-0483-4FF0-9723-445CFC5FC12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5778783F-9765-46C2-9292-7C9F5F272D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507BFEB0-B31C-4F4F-9D1F-5FDB5EE6B4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3ACF330C-69BA-40B0-804C-9AF88F4CC39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5E29ED61-7CB0-4F9E-996F-58A35E13F9C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19657FF3-075E-4E94-A2EC-D1220001EB2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5BF00AD3-93EC-4AC9-8F4C-739CB7E4D7B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0C6A07A7-A55C-4394-9974-D3B367ABBDC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7BE4A486-6661-40EE-9084-375773E34C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15CE393B-2176-41B2-BEEF-7F6ABB6C27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6FA7CDB7-1349-4FD8-8CEB-7B205C0CC4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27567282-FD18-4993-AEA9-4BD50DDA3F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669FB605-C7C0-436E-8AD3-727E75D3339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B64A322D-E94B-46F7-8C3A-C893BE5BA38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4E277F67-7BAF-40E2-B25C-4F1F0B2705A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582D73A8-3066-4115-AFF7-92FD73CC17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DA09356E-9E22-4B6B-8080-C4FA55C2DF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88183FA6-DC4C-44ED-85BD-87307AF8C1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B6F8BB2D-58FC-4AA0-8318-4F4F7EC5FDD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DCA717DE-5D58-4568-8BBE-509B2E1DDF6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518E99D8-FDBE-4D41-BA36-A70CBB9E0F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84EAE9AD-D254-48D2-B459-93F97699126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CCC44023-0835-422C-AC66-A9896C1246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695BB5B3-4C02-456E-9B04-77D5ABF9A8F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84E88072-3A2B-476E-92AA-FA5A61FB584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81E154BB-FAB5-4D28-90C8-A443DD37CC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783DBE87-A8F2-4F4E-BC2B-BB537030926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016FF397-F0B6-4FF3-8398-08B513AA81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5565D656-3268-4605-8500-2D04077F5A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F8B2A8CF-896F-4820-B483-3318038D12D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007F2FF6-11E1-4DEE-81BA-0E64D16A57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59620421-25A8-4EEC-B2E8-5583B404D7A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20531FBF-784A-48FD-A043-2835DE182B7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AE05F386-B0E5-4E7A-9862-F51AC3B5D8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41D0393B-2593-4818-BF78-AEEA256F6E2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F4ABC05F-C198-4262-BEC6-044AE64CB2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5E10B39D-C131-41C7-AB90-95C94A14769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8BC7974B-46EE-4EBC-A1DC-2213B3EEC19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19782B6E-B53A-4DCD-AB2D-D7516F8E971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E4831742-2FA4-49FC-9A62-1F16176675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C5CF7A6D-5A16-48F4-AE9C-634D158B18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5B29D583-3E9D-4E35-8147-AC0AA0A48AE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2989109C-CE6E-41EE-9CE4-6BA531872A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5B804536-9BCD-4754-97A3-65CD14B617E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5D4512C2-91DC-4E93-B8A2-94D60ADBEA2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59696C8F-1118-4D66-BB60-95FE95EA41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6BD64401-BEDA-4D5A-A0E8-F3601FF3115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8D655E30-13B0-42C7-9A1D-C5905CF5AF3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13B797A7-B171-4FBA-B535-0313ABC81F4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F7C26F4E-126C-4D81-930A-94E9977F56E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F5D8EF30-A712-4741-BA7D-89DB42EC3E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083785CE-31D3-4BD2-AEE1-696EA27BEC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C2CBC8A0-8F7A-4A27-933B-ACAC5A1B176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CF7C1A3A-B886-48D1-8367-414F2692FF8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E66A0E29-86B6-4D4A-9C44-CF9D176950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DD3FEB73-532F-48EF-8442-601071F12D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8CE0AC2B-BA7A-4066-B9E9-2B6C8BF6A4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1EB60925-E412-4BDF-9C8B-F81A5A50651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9437D964-2FA6-4D66-95C9-7E0A492A27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F49AF3B6-2EE4-40E0-B9F3-591418831CF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272A1CD4-C728-4CD5-AB50-589DA4BF6E1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61205435-CAEC-4B2F-94D4-CDA82F99AB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146FF0CE-3E61-47F4-A245-EBB5271CA5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780A8C2-D1B8-4A4B-B763-DD711F12EFC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FEA56236-BA8E-443A-AA85-2C21C62C4A7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6770B4E1-3BC9-4807-B23E-22E03D32C05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B26E516F-DBD5-40E8-92A5-AC8E777BE27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A7197C6F-B330-4C80-91F8-8CD5E38BEF0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BA4FB5BA-C9CF-4CCB-AD94-EA1F34EAE27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C7466B4-1EC8-4958-9AA0-208675B795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9FEFB560-FC48-43A9-8149-382509B1DAA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65627363-0CCF-42E6-A897-9ABF2889744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E3D0230F-C0BF-42C9-9601-29FB6C99DB2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BC07B0E6-4518-4F5B-926B-C8ACA6D880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D571B78B-7956-4E7C-8F9C-BABDB2F75CD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9FA24CAC-11FB-465A-9786-A997FCB0803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29C48560-96A3-4603-96EF-74EEA872E2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07CE7A37-2FB3-41FA-891D-6C401A15656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EB5D8C5F-D171-42E3-B8AE-676829650F4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5EECF649-BA23-465F-AF3E-FE58468534A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F934E322-7F8A-40EF-ADE1-697927D4C2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641ACA72-2CEE-43F7-9C00-CABE12DA1D0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BCECD897-B8A3-4148-A266-623D1ED61A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8D6AF498-8668-4A1C-ADFB-87AB89A199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D3731132-5FED-46A1-992C-E7C9DCA003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C1F1945A-CA08-40F2-9CE3-08EBF1F652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D2569973-6BEF-4F64-82AA-7966EC476E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476222B5-5B0E-4511-91A7-F5A83734DF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EA288F09-E3BB-48DE-8822-316FFB00CD7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95592BBB-76CB-4BB3-958C-8DBA9F344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325DBC30-245C-41A6-B559-A0CA75054E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44071D2-09DE-4588-A32C-FBD2C65DA3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8" name="AutoShape 1" descr="https://psfswebp.cc.wmich.edu/cs/FPR/cache/PT_PIXEL_1.gif">
          <a:extLst>
            <a:ext uri="{FF2B5EF4-FFF2-40B4-BE49-F238E27FC236}">
              <a16:creationId xmlns:a16="http://schemas.microsoft.com/office/drawing/2014/main" id="{1FDFAED4-D3EE-437F-A8F9-5731AE5C3D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9" name="AutoShape 1" descr="https://psfswebp.cc.wmich.edu/cs/FPR/cache/PT_PIXEL_1.gif">
          <a:extLst>
            <a:ext uri="{FF2B5EF4-FFF2-40B4-BE49-F238E27FC236}">
              <a16:creationId xmlns:a16="http://schemas.microsoft.com/office/drawing/2014/main" id="{719F960D-0748-42B1-8C10-DE3584943E4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0" name="AutoShape 1" descr="https://psfswebp.cc.wmich.edu/cs/FPR/cache/PT_PIXEL_1.gif">
          <a:extLst>
            <a:ext uri="{FF2B5EF4-FFF2-40B4-BE49-F238E27FC236}">
              <a16:creationId xmlns:a16="http://schemas.microsoft.com/office/drawing/2014/main" id="{9A55F302-DB07-4A1C-B6B3-6F30DD9B2C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1" name="AutoShape 1" descr="https://psfswebp.cc.wmich.edu/cs/FPR/cache/PT_PIXEL_1.gif">
          <a:extLst>
            <a:ext uri="{FF2B5EF4-FFF2-40B4-BE49-F238E27FC236}">
              <a16:creationId xmlns:a16="http://schemas.microsoft.com/office/drawing/2014/main" id="{BC95097D-3D73-4713-ABA2-C2A2B09BF3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2" name="AutoShape 1" descr="https://psfswebp.cc.wmich.edu/cs/FPR/cache/PT_PIXEL_1.gif">
          <a:extLst>
            <a:ext uri="{FF2B5EF4-FFF2-40B4-BE49-F238E27FC236}">
              <a16:creationId xmlns:a16="http://schemas.microsoft.com/office/drawing/2014/main" id="{336B42BC-82B4-483A-9634-CAC63B91E8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3" name="AutoShape 1" descr="https://psfswebp.cc.wmich.edu/cs/FPR/cache/PT_PIXEL_1.gif">
          <a:extLst>
            <a:ext uri="{FF2B5EF4-FFF2-40B4-BE49-F238E27FC236}">
              <a16:creationId xmlns:a16="http://schemas.microsoft.com/office/drawing/2014/main" id="{201330A4-83ED-43C2-A907-707A0749BF8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4" name="AutoShape 1" descr="https://psfswebp.cc.wmich.edu/cs/FPR/cache/PT_PIXEL_1.gif">
          <a:extLst>
            <a:ext uri="{FF2B5EF4-FFF2-40B4-BE49-F238E27FC236}">
              <a16:creationId xmlns:a16="http://schemas.microsoft.com/office/drawing/2014/main" id="{939B255A-EBB1-4A4C-AF74-A92E263276A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5" name="AutoShape 1" descr="https://psfswebp.cc.wmich.edu/cs/FPR/cache/PT_PIXEL_1.gif">
          <a:extLst>
            <a:ext uri="{FF2B5EF4-FFF2-40B4-BE49-F238E27FC236}">
              <a16:creationId xmlns:a16="http://schemas.microsoft.com/office/drawing/2014/main" id="{5F7CBBD8-664C-4A67-8787-390901D90F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6" name="AutoShape 1" descr="https://psfswebp.cc.wmich.edu/cs/FPR/cache/PT_PIXEL_1.gif">
          <a:extLst>
            <a:ext uri="{FF2B5EF4-FFF2-40B4-BE49-F238E27FC236}">
              <a16:creationId xmlns:a16="http://schemas.microsoft.com/office/drawing/2014/main" id="{54D5F450-DB78-45BE-B484-1D1428B459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7" name="AutoShape 1" descr="https://psfswebp.cc.wmich.edu/cs/FPR/cache/PT_PIXEL_1.gif">
          <a:extLst>
            <a:ext uri="{FF2B5EF4-FFF2-40B4-BE49-F238E27FC236}">
              <a16:creationId xmlns:a16="http://schemas.microsoft.com/office/drawing/2014/main" id="{74396484-5F83-4C5A-9874-B253592CABD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8" name="AutoShape 1" descr="https://psfswebp.cc.wmich.edu/cs/FPR/cache/PT_PIXEL_1.gif">
          <a:extLst>
            <a:ext uri="{FF2B5EF4-FFF2-40B4-BE49-F238E27FC236}">
              <a16:creationId xmlns:a16="http://schemas.microsoft.com/office/drawing/2014/main" id="{79C6B52A-76A7-4027-B9BC-939D072B70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9" name="AutoShape 1" descr="https://psfswebp.cc.wmich.edu/cs/FPR/cache/PT_PIXEL_1.gif">
          <a:extLst>
            <a:ext uri="{FF2B5EF4-FFF2-40B4-BE49-F238E27FC236}">
              <a16:creationId xmlns:a16="http://schemas.microsoft.com/office/drawing/2014/main" id="{C3BF1E7D-F937-4513-9D05-EEF610EBF1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0" name="AutoShape 1" descr="https://psfswebp.cc.wmich.edu/cs/FPR/cache/PT_PIXEL_1.gif">
          <a:extLst>
            <a:ext uri="{FF2B5EF4-FFF2-40B4-BE49-F238E27FC236}">
              <a16:creationId xmlns:a16="http://schemas.microsoft.com/office/drawing/2014/main" id="{89CBB975-B7EA-45BB-94FF-FBC4A6ADCDF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1" name="AutoShape 1" descr="https://psfswebp.cc.wmich.edu/cs/FPR/cache/PT_PIXEL_1.gif">
          <a:extLst>
            <a:ext uri="{FF2B5EF4-FFF2-40B4-BE49-F238E27FC236}">
              <a16:creationId xmlns:a16="http://schemas.microsoft.com/office/drawing/2014/main" id="{C6ADC004-F4A9-458A-A13A-402A977716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2" name="AutoShape 1" descr="https://psfswebp.cc.wmich.edu/cs/FPR/cache/PT_PIXEL_1.gif">
          <a:extLst>
            <a:ext uri="{FF2B5EF4-FFF2-40B4-BE49-F238E27FC236}">
              <a16:creationId xmlns:a16="http://schemas.microsoft.com/office/drawing/2014/main" id="{1B72F6C7-3E90-4AA1-A90B-F7B831E85C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3" name="AutoShape 1" descr="https://psfswebp.cc.wmich.edu/cs/FPR/cache/PT_PIXEL_1.gif">
          <a:extLst>
            <a:ext uri="{FF2B5EF4-FFF2-40B4-BE49-F238E27FC236}">
              <a16:creationId xmlns:a16="http://schemas.microsoft.com/office/drawing/2014/main" id="{DB94F934-0D5C-44F5-A39A-1889480E1F3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4" name="AutoShape 1" descr="https://psfswebp.cc.wmich.edu/cs/FPR/cache/PT_PIXEL_1.gif">
          <a:extLst>
            <a:ext uri="{FF2B5EF4-FFF2-40B4-BE49-F238E27FC236}">
              <a16:creationId xmlns:a16="http://schemas.microsoft.com/office/drawing/2014/main" id="{A61510AF-D170-455E-8265-58323A4739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5" name="AutoShape 1" descr="https://psfswebp.cc.wmich.edu/cs/FPR/cache/PT_PIXEL_1.gif">
          <a:extLst>
            <a:ext uri="{FF2B5EF4-FFF2-40B4-BE49-F238E27FC236}">
              <a16:creationId xmlns:a16="http://schemas.microsoft.com/office/drawing/2014/main" id="{DAC7B418-2487-4889-89EB-4DC5EC4181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6" name="AutoShape 1" descr="https://psfswebp.cc.wmich.edu/cs/FPR/cache/PT_PIXEL_1.gif">
          <a:extLst>
            <a:ext uri="{FF2B5EF4-FFF2-40B4-BE49-F238E27FC236}">
              <a16:creationId xmlns:a16="http://schemas.microsoft.com/office/drawing/2014/main" id="{C62B9290-9029-4BB6-B8FD-9427945578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7" name="AutoShape 1" descr="https://psfswebp.cc.wmich.edu/cs/FPR/cache/PT_PIXEL_1.gif">
          <a:extLst>
            <a:ext uri="{FF2B5EF4-FFF2-40B4-BE49-F238E27FC236}">
              <a16:creationId xmlns:a16="http://schemas.microsoft.com/office/drawing/2014/main" id="{6561F4D8-C8BC-4696-9CF4-F7CFCA4F3B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8" name="AutoShape 1" descr="https://psfswebp.cc.wmich.edu/cs/FPR/cache/PT_PIXEL_1.gif">
          <a:extLst>
            <a:ext uri="{FF2B5EF4-FFF2-40B4-BE49-F238E27FC236}">
              <a16:creationId xmlns:a16="http://schemas.microsoft.com/office/drawing/2014/main" id="{A4A85D55-456B-4D6F-BEAC-296A7E4358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9" name="AutoShape 1" descr="https://psfswebp.cc.wmich.edu/cs/FPR/cache/PT_PIXEL_1.gif">
          <a:extLst>
            <a:ext uri="{FF2B5EF4-FFF2-40B4-BE49-F238E27FC236}">
              <a16:creationId xmlns:a16="http://schemas.microsoft.com/office/drawing/2014/main" id="{8E01FFE0-2EF3-4C0B-A512-64BD40BF027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0" name="AutoShape 1" descr="https://psfswebp.cc.wmich.edu/cs/FPR/cache/PT_PIXEL_1.gif">
          <a:extLst>
            <a:ext uri="{FF2B5EF4-FFF2-40B4-BE49-F238E27FC236}">
              <a16:creationId xmlns:a16="http://schemas.microsoft.com/office/drawing/2014/main" id="{D6C984FA-C621-4E83-A83E-4EA7DA9618E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1" name="AutoShape 1" descr="https://psfswebp.cc.wmich.edu/cs/FPR/cache/PT_PIXEL_1.gif">
          <a:extLst>
            <a:ext uri="{FF2B5EF4-FFF2-40B4-BE49-F238E27FC236}">
              <a16:creationId xmlns:a16="http://schemas.microsoft.com/office/drawing/2014/main" id="{3E9E913D-072E-4F45-AEA2-3C43978124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2" name="AutoShape 1" descr="https://psfswebp.cc.wmich.edu/cs/FPR/cache/PT_PIXEL_1.gif">
          <a:extLst>
            <a:ext uri="{FF2B5EF4-FFF2-40B4-BE49-F238E27FC236}">
              <a16:creationId xmlns:a16="http://schemas.microsoft.com/office/drawing/2014/main" id="{B8884A22-5C1E-484B-8113-F6B408BA3B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3" name="AutoShape 1" descr="https://psfswebp.cc.wmich.edu/cs/FPR/cache/PT_PIXEL_1.gif">
          <a:extLst>
            <a:ext uri="{FF2B5EF4-FFF2-40B4-BE49-F238E27FC236}">
              <a16:creationId xmlns:a16="http://schemas.microsoft.com/office/drawing/2014/main" id="{606209C6-7F6C-48D6-A340-334E3CD3E5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4" name="AutoShape 1" descr="https://psfswebp.cc.wmich.edu/cs/FPR/cache/PT_PIXEL_1.gif">
          <a:extLst>
            <a:ext uri="{FF2B5EF4-FFF2-40B4-BE49-F238E27FC236}">
              <a16:creationId xmlns:a16="http://schemas.microsoft.com/office/drawing/2014/main" id="{34A104FA-DD9D-4F4C-ABC3-59CA010F2B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5" name="AutoShape 1" descr="https://psfswebp.cc.wmich.edu/cs/FPR/cache/PT_PIXEL_1.gif">
          <a:extLst>
            <a:ext uri="{FF2B5EF4-FFF2-40B4-BE49-F238E27FC236}">
              <a16:creationId xmlns:a16="http://schemas.microsoft.com/office/drawing/2014/main" id="{8E84BD4A-45A1-4CFE-8BCA-5008AB266A0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6" name="AutoShape 1" descr="https://psfswebp.cc.wmich.edu/cs/FPR/cache/PT_PIXEL_1.gif">
          <a:extLst>
            <a:ext uri="{FF2B5EF4-FFF2-40B4-BE49-F238E27FC236}">
              <a16:creationId xmlns:a16="http://schemas.microsoft.com/office/drawing/2014/main" id="{DB68824B-FBE6-44D7-AFCE-76E413A5A09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47" name="AutoShape 1" descr="https://psfswebp.cc.wmich.edu/cs/FPR/cache/PT_PIXEL_1.gif">
          <a:extLst>
            <a:ext uri="{FF2B5EF4-FFF2-40B4-BE49-F238E27FC236}">
              <a16:creationId xmlns:a16="http://schemas.microsoft.com/office/drawing/2014/main" id="{2031D703-39F9-4E53-9AD4-E31D6EA2606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8" name="AutoShape 1" descr="https://psfswebp.cc.wmich.edu/cs/FPR/cache/PT_PIXEL_1.gif">
          <a:extLst>
            <a:ext uri="{FF2B5EF4-FFF2-40B4-BE49-F238E27FC236}">
              <a16:creationId xmlns:a16="http://schemas.microsoft.com/office/drawing/2014/main" id="{4B8546AE-024B-4426-9991-A47F17CC0B7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9" name="AutoShape 1" descr="https://psfswebp.cc.wmich.edu/cs/FPR/cache/PT_PIXEL_1.gif">
          <a:extLst>
            <a:ext uri="{FF2B5EF4-FFF2-40B4-BE49-F238E27FC236}">
              <a16:creationId xmlns:a16="http://schemas.microsoft.com/office/drawing/2014/main" id="{ED2D0EE5-4600-46D9-9351-B53E30B317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0" name="AutoShape 1" descr="https://psfswebp.cc.wmich.edu/cs/FPR/cache/PT_PIXEL_1.gif">
          <a:extLst>
            <a:ext uri="{FF2B5EF4-FFF2-40B4-BE49-F238E27FC236}">
              <a16:creationId xmlns:a16="http://schemas.microsoft.com/office/drawing/2014/main" id="{72334DE6-565A-45B7-A4D0-CC90A44FCC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1" name="AutoShape 1" descr="https://psfswebp.cc.wmich.edu/cs/FPR/cache/PT_PIXEL_1.gif">
          <a:extLst>
            <a:ext uri="{FF2B5EF4-FFF2-40B4-BE49-F238E27FC236}">
              <a16:creationId xmlns:a16="http://schemas.microsoft.com/office/drawing/2014/main" id="{D42FF9E7-5C66-493A-A735-1BD7F92F009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2" name="AutoShape 1" descr="https://psfswebp.cc.wmich.edu/cs/FPR/cache/PT_PIXEL_1.gif">
          <a:extLst>
            <a:ext uri="{FF2B5EF4-FFF2-40B4-BE49-F238E27FC236}">
              <a16:creationId xmlns:a16="http://schemas.microsoft.com/office/drawing/2014/main" id="{70434164-B814-4969-9999-DD97515222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3" name="AutoShape 1" descr="https://psfswebp.cc.wmich.edu/cs/FPR/cache/PT_PIXEL_1.gif">
          <a:extLst>
            <a:ext uri="{FF2B5EF4-FFF2-40B4-BE49-F238E27FC236}">
              <a16:creationId xmlns:a16="http://schemas.microsoft.com/office/drawing/2014/main" id="{3439C5C9-EC36-4058-AB68-C369142D0EF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4" name="AutoShape 1" descr="https://psfswebp.cc.wmich.edu/cs/FPR/cache/PT_PIXEL_1.gif">
          <a:extLst>
            <a:ext uri="{FF2B5EF4-FFF2-40B4-BE49-F238E27FC236}">
              <a16:creationId xmlns:a16="http://schemas.microsoft.com/office/drawing/2014/main" id="{A2ECB08C-4851-4AE7-B5EE-A9509FFA61E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5" name="AutoShape 1" descr="https://psfswebp.cc.wmich.edu/cs/FPR/cache/PT_PIXEL_1.gif">
          <a:extLst>
            <a:ext uri="{FF2B5EF4-FFF2-40B4-BE49-F238E27FC236}">
              <a16:creationId xmlns:a16="http://schemas.microsoft.com/office/drawing/2014/main" id="{2F1822F2-E926-4DB7-B794-10DB4E5929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6" name="AutoShape 1" descr="https://psfswebp.cc.wmich.edu/cs/FPR/cache/PT_PIXEL_1.gif">
          <a:extLst>
            <a:ext uri="{FF2B5EF4-FFF2-40B4-BE49-F238E27FC236}">
              <a16:creationId xmlns:a16="http://schemas.microsoft.com/office/drawing/2014/main" id="{ECC3F6F7-901B-4DC1-B244-476D8B6180D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7" name="AutoShape 1" descr="https://psfswebp.cc.wmich.edu/cs/FPR/cache/PT_PIXEL_1.gif">
          <a:extLst>
            <a:ext uri="{FF2B5EF4-FFF2-40B4-BE49-F238E27FC236}">
              <a16:creationId xmlns:a16="http://schemas.microsoft.com/office/drawing/2014/main" id="{2F4A6E45-43F4-4687-B90E-7CA6B8D57B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8" name="AutoShape 1" descr="https://psfswebp.cc.wmich.edu/cs/FPR/cache/PT_PIXEL_1.gif">
          <a:extLst>
            <a:ext uri="{FF2B5EF4-FFF2-40B4-BE49-F238E27FC236}">
              <a16:creationId xmlns:a16="http://schemas.microsoft.com/office/drawing/2014/main" id="{51626D1A-674F-4562-8218-6FE13A5365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9" name="AutoShape 1" descr="https://psfswebp.cc.wmich.edu/cs/FPR/cache/PT_PIXEL_1.gif">
          <a:extLst>
            <a:ext uri="{FF2B5EF4-FFF2-40B4-BE49-F238E27FC236}">
              <a16:creationId xmlns:a16="http://schemas.microsoft.com/office/drawing/2014/main" id="{4000EE69-AC5C-4FEF-AB66-33512C95976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0" name="AutoShape 1" descr="https://psfswebp.cc.wmich.edu/cs/FPR/cache/PT_PIXEL_1.gif">
          <a:extLst>
            <a:ext uri="{FF2B5EF4-FFF2-40B4-BE49-F238E27FC236}">
              <a16:creationId xmlns:a16="http://schemas.microsoft.com/office/drawing/2014/main" id="{45DC57E9-BB08-4857-9C06-F4A531CC40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1" name="AutoShape 1" descr="https://psfswebp.cc.wmich.edu/cs/FPR/cache/PT_PIXEL_1.gif">
          <a:extLst>
            <a:ext uri="{FF2B5EF4-FFF2-40B4-BE49-F238E27FC236}">
              <a16:creationId xmlns:a16="http://schemas.microsoft.com/office/drawing/2014/main" id="{C6B7816E-5050-4CF3-A3A2-62D4980AFF0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2" name="AutoShape 1" descr="https://psfswebp.cc.wmich.edu/cs/FPR/cache/PT_PIXEL_1.gif">
          <a:extLst>
            <a:ext uri="{FF2B5EF4-FFF2-40B4-BE49-F238E27FC236}">
              <a16:creationId xmlns:a16="http://schemas.microsoft.com/office/drawing/2014/main" id="{21053205-6255-4476-84E1-9E1D34A543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3" name="AutoShape 1" descr="https://psfswebp.cc.wmich.edu/cs/FPR/cache/PT_PIXEL_1.gif">
          <a:extLst>
            <a:ext uri="{FF2B5EF4-FFF2-40B4-BE49-F238E27FC236}">
              <a16:creationId xmlns:a16="http://schemas.microsoft.com/office/drawing/2014/main" id="{B8356793-BD20-4385-8D81-56FF872DD74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4" name="AutoShape 1" descr="https://psfswebp.cc.wmich.edu/cs/FPR/cache/PT_PIXEL_1.gif">
          <a:extLst>
            <a:ext uri="{FF2B5EF4-FFF2-40B4-BE49-F238E27FC236}">
              <a16:creationId xmlns:a16="http://schemas.microsoft.com/office/drawing/2014/main" id="{BC1F8C1C-9781-4E36-A634-5300ED5FA2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5" name="AutoShape 1" descr="https://psfswebp.cc.wmich.edu/cs/FPR/cache/PT_PIXEL_1.gif">
          <a:extLst>
            <a:ext uri="{FF2B5EF4-FFF2-40B4-BE49-F238E27FC236}">
              <a16:creationId xmlns:a16="http://schemas.microsoft.com/office/drawing/2014/main" id="{380A242F-F272-4298-84E1-13439D582B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466" name="AutoShape 1" descr="https://psfswebp.cc.wmich.edu/cs/FPR/cache/PT_PIXEL_1.gif">
          <a:extLst>
            <a:ext uri="{FF2B5EF4-FFF2-40B4-BE49-F238E27FC236}">
              <a16:creationId xmlns:a16="http://schemas.microsoft.com/office/drawing/2014/main" id="{259C8B69-F47F-4E35-A5EF-5156CCEAC4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7" name="AutoShape 1" descr="https://psfswebp.cc.wmich.edu/cs/FPR/cache/PT_PIXEL_1.gif">
          <a:extLst>
            <a:ext uri="{FF2B5EF4-FFF2-40B4-BE49-F238E27FC236}">
              <a16:creationId xmlns:a16="http://schemas.microsoft.com/office/drawing/2014/main" id="{6CA188B2-197B-4522-B55B-11C2362DF3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8" name="AutoShape 1" descr="https://psfswebp.cc.wmich.edu/cs/FPR/cache/PT_PIXEL_1.gif">
          <a:extLst>
            <a:ext uri="{FF2B5EF4-FFF2-40B4-BE49-F238E27FC236}">
              <a16:creationId xmlns:a16="http://schemas.microsoft.com/office/drawing/2014/main" id="{EDA2FE81-8757-4C68-B136-2D782C1641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9" name="AutoShape 1" descr="https://psfswebp.cc.wmich.edu/cs/FPR/cache/PT_PIXEL_1.gif">
          <a:extLst>
            <a:ext uri="{FF2B5EF4-FFF2-40B4-BE49-F238E27FC236}">
              <a16:creationId xmlns:a16="http://schemas.microsoft.com/office/drawing/2014/main" id="{E184C8EA-AB01-43BB-A06D-62770ECF88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0" name="AutoShape 1" descr="https://psfswebp.cc.wmich.edu/cs/FPR/cache/PT_PIXEL_1.gif">
          <a:extLst>
            <a:ext uri="{FF2B5EF4-FFF2-40B4-BE49-F238E27FC236}">
              <a16:creationId xmlns:a16="http://schemas.microsoft.com/office/drawing/2014/main" id="{97B4E82F-7F1E-49AA-8951-8976AD33A6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1" name="AutoShape 1" descr="https://psfswebp.cc.wmich.edu/cs/FPR/cache/PT_PIXEL_1.gif">
          <a:extLst>
            <a:ext uri="{FF2B5EF4-FFF2-40B4-BE49-F238E27FC236}">
              <a16:creationId xmlns:a16="http://schemas.microsoft.com/office/drawing/2014/main" id="{89864501-85AD-427F-B321-578BAB5867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2" name="AutoShape 1" descr="https://psfswebp.cc.wmich.edu/cs/FPR/cache/PT_PIXEL_1.gif">
          <a:extLst>
            <a:ext uri="{FF2B5EF4-FFF2-40B4-BE49-F238E27FC236}">
              <a16:creationId xmlns:a16="http://schemas.microsoft.com/office/drawing/2014/main" id="{BCCD9156-702B-4D84-A0F0-69D1643372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3" name="AutoShape 1" descr="https://psfswebp.cc.wmich.edu/cs/FPR/cache/PT_PIXEL_1.gif">
          <a:extLst>
            <a:ext uri="{FF2B5EF4-FFF2-40B4-BE49-F238E27FC236}">
              <a16:creationId xmlns:a16="http://schemas.microsoft.com/office/drawing/2014/main" id="{B909B86C-3D82-451C-99EC-49FA953E5B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4" name="AutoShape 1" descr="https://psfswebp.cc.wmich.edu/cs/FPR/cache/PT_PIXEL_1.gif">
          <a:extLst>
            <a:ext uri="{FF2B5EF4-FFF2-40B4-BE49-F238E27FC236}">
              <a16:creationId xmlns:a16="http://schemas.microsoft.com/office/drawing/2014/main" id="{51F4FB53-63FF-461D-BB12-6649B1DBD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5" name="AutoShape 1" descr="https://psfswebp.cc.wmich.edu/cs/FPR/cache/PT_PIXEL_1.gif">
          <a:extLst>
            <a:ext uri="{FF2B5EF4-FFF2-40B4-BE49-F238E27FC236}">
              <a16:creationId xmlns:a16="http://schemas.microsoft.com/office/drawing/2014/main" id="{79D3F4A7-4B09-4EE9-8D6F-81E3AC1243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6" name="AutoShape 1" descr="https://psfswebp.cc.wmich.edu/cs/FPR/cache/PT_PIXEL_1.gif">
          <a:extLst>
            <a:ext uri="{FF2B5EF4-FFF2-40B4-BE49-F238E27FC236}">
              <a16:creationId xmlns:a16="http://schemas.microsoft.com/office/drawing/2014/main" id="{4677FDE7-FEAC-473F-B77F-36BFF2D24F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7" name="AutoShape 1" descr="https://psfswebp.cc.wmich.edu/cs/FPR/cache/PT_PIXEL_1.gif">
          <a:extLst>
            <a:ext uri="{FF2B5EF4-FFF2-40B4-BE49-F238E27FC236}">
              <a16:creationId xmlns:a16="http://schemas.microsoft.com/office/drawing/2014/main" id="{2CC14E96-D9CE-4EB0-A938-0CD2D619E2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8" name="AutoShape 1" descr="https://psfswebp.cc.wmich.edu/cs/FPR/cache/PT_PIXEL_1.gif">
          <a:extLst>
            <a:ext uri="{FF2B5EF4-FFF2-40B4-BE49-F238E27FC236}">
              <a16:creationId xmlns:a16="http://schemas.microsoft.com/office/drawing/2014/main" id="{5C16C208-693B-4893-8EE1-153246C9B5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9" name="AutoShape 1" descr="https://psfswebp.cc.wmich.edu/cs/FPR/cache/PT_PIXEL_1.gif">
          <a:extLst>
            <a:ext uri="{FF2B5EF4-FFF2-40B4-BE49-F238E27FC236}">
              <a16:creationId xmlns:a16="http://schemas.microsoft.com/office/drawing/2014/main" id="{B201AEC9-361A-4D59-AABC-107EEC804C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0" name="AutoShape 1" descr="https://psfswebp.cc.wmich.edu/cs/FPR/cache/PT_PIXEL_1.gif">
          <a:extLst>
            <a:ext uri="{FF2B5EF4-FFF2-40B4-BE49-F238E27FC236}">
              <a16:creationId xmlns:a16="http://schemas.microsoft.com/office/drawing/2014/main" id="{47421867-0475-4F58-BAE2-C1928910BCC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1" name="AutoShape 1" descr="https://psfswebp.cc.wmich.edu/cs/FPR/cache/PT_PIXEL_1.gif">
          <a:extLst>
            <a:ext uri="{FF2B5EF4-FFF2-40B4-BE49-F238E27FC236}">
              <a16:creationId xmlns:a16="http://schemas.microsoft.com/office/drawing/2014/main" id="{5D794603-4A00-42CA-838A-526751899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2" name="AutoShape 1" descr="https://psfswebp.cc.wmich.edu/cs/FPR/cache/PT_PIXEL_1.gif">
          <a:extLst>
            <a:ext uri="{FF2B5EF4-FFF2-40B4-BE49-F238E27FC236}">
              <a16:creationId xmlns:a16="http://schemas.microsoft.com/office/drawing/2014/main" id="{E1E1A91A-0D33-4533-B6A9-71D1589124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3" name="AutoShape 1" descr="https://psfswebp.cc.wmich.edu/cs/FPR/cache/PT_PIXEL_1.gif">
          <a:extLst>
            <a:ext uri="{FF2B5EF4-FFF2-40B4-BE49-F238E27FC236}">
              <a16:creationId xmlns:a16="http://schemas.microsoft.com/office/drawing/2014/main" id="{3DBF54FB-8540-4987-9EE1-6BC04A368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4" name="AutoShape 1" descr="https://psfswebp.cc.wmich.edu/cs/FPR/cache/PT_PIXEL_1.gif">
          <a:extLst>
            <a:ext uri="{FF2B5EF4-FFF2-40B4-BE49-F238E27FC236}">
              <a16:creationId xmlns:a16="http://schemas.microsoft.com/office/drawing/2014/main" id="{BB8A3A5E-2EEF-4AB4-8954-771C324CFE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5" name="AutoShape 1" descr="https://psfswebp.cc.wmich.edu/cs/FPR/cache/PT_PIXEL_1.gif">
          <a:extLst>
            <a:ext uri="{FF2B5EF4-FFF2-40B4-BE49-F238E27FC236}">
              <a16:creationId xmlns:a16="http://schemas.microsoft.com/office/drawing/2014/main" id="{E47FD79B-15B7-4292-BB87-8BD0E07AC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6" name="AutoShape 1" descr="https://psfswebp.cc.wmich.edu/cs/FPR/cache/PT_PIXEL_1.gif">
          <a:extLst>
            <a:ext uri="{FF2B5EF4-FFF2-40B4-BE49-F238E27FC236}">
              <a16:creationId xmlns:a16="http://schemas.microsoft.com/office/drawing/2014/main" id="{DE5F4119-F1A4-4DFF-9464-B3DB8A9164F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7" name="AutoShape 1" descr="https://psfswebp.cc.wmich.edu/cs/FPR/cache/PT_PIXEL_1.gif">
          <a:extLst>
            <a:ext uri="{FF2B5EF4-FFF2-40B4-BE49-F238E27FC236}">
              <a16:creationId xmlns:a16="http://schemas.microsoft.com/office/drawing/2014/main" id="{90E231EF-44B6-438C-A585-F0C21D16ADF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8" name="AutoShape 1" descr="https://psfswebp.cc.wmich.edu/cs/FPR/cache/PT_PIXEL_1.gif">
          <a:extLst>
            <a:ext uri="{FF2B5EF4-FFF2-40B4-BE49-F238E27FC236}">
              <a16:creationId xmlns:a16="http://schemas.microsoft.com/office/drawing/2014/main" id="{B205C28C-8303-4DE4-8069-CC0F632456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9" name="AutoShape 1" descr="https://psfswebp.cc.wmich.edu/cs/FPR/cache/PT_PIXEL_1.gif">
          <a:extLst>
            <a:ext uri="{FF2B5EF4-FFF2-40B4-BE49-F238E27FC236}">
              <a16:creationId xmlns:a16="http://schemas.microsoft.com/office/drawing/2014/main" id="{6EB7502E-3997-465A-8EA3-10E70727C6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0" name="AutoShape 1" descr="https://psfswebp.cc.wmich.edu/cs/FPR/cache/PT_PIXEL_1.gif">
          <a:extLst>
            <a:ext uri="{FF2B5EF4-FFF2-40B4-BE49-F238E27FC236}">
              <a16:creationId xmlns:a16="http://schemas.microsoft.com/office/drawing/2014/main" id="{C9F1F8A1-D5DD-4F00-B4B7-AD877C55CE4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1" name="AutoShape 1" descr="https://psfswebp.cc.wmich.edu/cs/FPR/cache/PT_PIXEL_1.gif">
          <a:extLst>
            <a:ext uri="{FF2B5EF4-FFF2-40B4-BE49-F238E27FC236}">
              <a16:creationId xmlns:a16="http://schemas.microsoft.com/office/drawing/2014/main" id="{35D91EB5-40D4-4ACE-83A6-DD073F44F8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2" name="AutoShape 1" descr="https://psfswebp.cc.wmich.edu/cs/FPR/cache/PT_PIXEL_1.gif">
          <a:extLst>
            <a:ext uri="{FF2B5EF4-FFF2-40B4-BE49-F238E27FC236}">
              <a16:creationId xmlns:a16="http://schemas.microsoft.com/office/drawing/2014/main" id="{A98F64A0-2B71-44DB-A4E0-81E7CB104A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3" name="AutoShape 1" descr="https://psfswebp.cc.wmich.edu/cs/FPR/cache/PT_PIXEL_1.gif">
          <a:extLst>
            <a:ext uri="{FF2B5EF4-FFF2-40B4-BE49-F238E27FC236}">
              <a16:creationId xmlns:a16="http://schemas.microsoft.com/office/drawing/2014/main" id="{B4516236-7257-4B02-933B-F90EC4C5292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4" name="AutoShape 1" descr="https://psfswebp.cc.wmich.edu/cs/FPR/cache/PT_PIXEL_1.gif">
          <a:extLst>
            <a:ext uri="{FF2B5EF4-FFF2-40B4-BE49-F238E27FC236}">
              <a16:creationId xmlns:a16="http://schemas.microsoft.com/office/drawing/2014/main" id="{C684EB26-9ADF-4C00-B74D-B4F0DB641E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95" name="AutoShape 1" descr="https://psfswebp.cc.wmich.edu/cs/FPR/cache/PT_PIXEL_1.gif">
          <a:extLst>
            <a:ext uri="{FF2B5EF4-FFF2-40B4-BE49-F238E27FC236}">
              <a16:creationId xmlns:a16="http://schemas.microsoft.com/office/drawing/2014/main" id="{B8216CC1-B171-4B9F-AA50-074EACC56C6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6" name="AutoShape 1" descr="https://psfswebp.cc.wmich.edu/cs/FPR/cache/PT_PIXEL_1.gif">
          <a:extLst>
            <a:ext uri="{FF2B5EF4-FFF2-40B4-BE49-F238E27FC236}">
              <a16:creationId xmlns:a16="http://schemas.microsoft.com/office/drawing/2014/main" id="{FD674560-CD55-4797-9847-6C0F8BD3818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7" name="AutoShape 1" descr="https://psfswebp.cc.wmich.edu/cs/FPR/cache/PT_PIXEL_1.gif">
          <a:extLst>
            <a:ext uri="{FF2B5EF4-FFF2-40B4-BE49-F238E27FC236}">
              <a16:creationId xmlns:a16="http://schemas.microsoft.com/office/drawing/2014/main" id="{423D82AD-913E-4DDD-83B0-157D86B887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8" name="AutoShape 1" descr="https://psfswebp.cc.wmich.edu/cs/FPR/cache/PT_PIXEL_1.gif">
          <a:extLst>
            <a:ext uri="{FF2B5EF4-FFF2-40B4-BE49-F238E27FC236}">
              <a16:creationId xmlns:a16="http://schemas.microsoft.com/office/drawing/2014/main" id="{D04D2F1D-9283-438B-948B-A85210FBA98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9" name="AutoShape 1" descr="https://psfswebp.cc.wmich.edu/cs/FPR/cache/PT_PIXEL_1.gif">
          <a:extLst>
            <a:ext uri="{FF2B5EF4-FFF2-40B4-BE49-F238E27FC236}">
              <a16:creationId xmlns:a16="http://schemas.microsoft.com/office/drawing/2014/main" id="{67E62E0D-31B9-49AA-9103-386993658F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0" name="AutoShape 1" descr="https://psfswebp.cc.wmich.edu/cs/FPR/cache/PT_PIXEL_1.gif">
          <a:extLst>
            <a:ext uri="{FF2B5EF4-FFF2-40B4-BE49-F238E27FC236}">
              <a16:creationId xmlns:a16="http://schemas.microsoft.com/office/drawing/2014/main" id="{8BF824E6-643D-49CC-AD08-64DAE8D8642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1" name="AutoShape 1" descr="https://psfswebp.cc.wmich.edu/cs/FPR/cache/PT_PIXEL_1.gif">
          <a:extLst>
            <a:ext uri="{FF2B5EF4-FFF2-40B4-BE49-F238E27FC236}">
              <a16:creationId xmlns:a16="http://schemas.microsoft.com/office/drawing/2014/main" id="{BF118F12-4500-4B08-856A-373186F6516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2" name="AutoShape 1" descr="https://psfswebp.cc.wmich.edu/cs/FPR/cache/PT_PIXEL_1.gif">
          <a:extLst>
            <a:ext uri="{FF2B5EF4-FFF2-40B4-BE49-F238E27FC236}">
              <a16:creationId xmlns:a16="http://schemas.microsoft.com/office/drawing/2014/main" id="{64A0CD6E-D33F-494E-B14E-CF286CE149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3" name="AutoShape 1" descr="https://psfswebp.cc.wmich.edu/cs/FPR/cache/PT_PIXEL_1.gif">
          <a:extLst>
            <a:ext uri="{FF2B5EF4-FFF2-40B4-BE49-F238E27FC236}">
              <a16:creationId xmlns:a16="http://schemas.microsoft.com/office/drawing/2014/main" id="{288A0D1B-A5EA-457D-9A14-7391EC28F8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4" name="AutoShape 1" descr="https://psfswebp.cc.wmich.edu/cs/FPR/cache/PT_PIXEL_1.gif">
          <a:extLst>
            <a:ext uri="{FF2B5EF4-FFF2-40B4-BE49-F238E27FC236}">
              <a16:creationId xmlns:a16="http://schemas.microsoft.com/office/drawing/2014/main" id="{168C63BF-BE39-46EE-A587-B8CF3CFA4A9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5" name="AutoShape 1" descr="https://psfswebp.cc.wmich.edu/cs/FPR/cache/PT_PIXEL_1.gif">
          <a:extLst>
            <a:ext uri="{FF2B5EF4-FFF2-40B4-BE49-F238E27FC236}">
              <a16:creationId xmlns:a16="http://schemas.microsoft.com/office/drawing/2014/main" id="{21BAC37D-6A2D-4C73-BC16-5818F6AD6D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6" name="AutoShape 1" descr="https://psfswebp.cc.wmich.edu/cs/FPR/cache/PT_PIXEL_1.gif">
          <a:extLst>
            <a:ext uri="{FF2B5EF4-FFF2-40B4-BE49-F238E27FC236}">
              <a16:creationId xmlns:a16="http://schemas.microsoft.com/office/drawing/2014/main" id="{EF80B400-A66C-423E-80DB-7F08E5ADE0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7" name="AutoShape 1" descr="https://psfswebp.cc.wmich.edu/cs/FPR/cache/PT_PIXEL_1.gif">
          <a:extLst>
            <a:ext uri="{FF2B5EF4-FFF2-40B4-BE49-F238E27FC236}">
              <a16:creationId xmlns:a16="http://schemas.microsoft.com/office/drawing/2014/main" id="{109FF05E-FF3B-433B-ABB1-2BC7478702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8" name="AutoShape 1" descr="https://psfswebp.cc.wmich.edu/cs/FPR/cache/PT_PIXEL_1.gif">
          <a:extLst>
            <a:ext uri="{FF2B5EF4-FFF2-40B4-BE49-F238E27FC236}">
              <a16:creationId xmlns:a16="http://schemas.microsoft.com/office/drawing/2014/main" id="{6EB610F8-41DA-42E4-A82C-E32CF147D8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9" name="AutoShape 1" descr="https://psfswebp.cc.wmich.edu/cs/FPR/cache/PT_PIXEL_1.gif">
          <a:extLst>
            <a:ext uri="{FF2B5EF4-FFF2-40B4-BE49-F238E27FC236}">
              <a16:creationId xmlns:a16="http://schemas.microsoft.com/office/drawing/2014/main" id="{BE517B95-03B7-4C86-BE2E-CC73755DED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0" name="AutoShape 1" descr="https://psfswebp.cc.wmich.edu/cs/FPR/cache/PT_PIXEL_1.gif">
          <a:extLst>
            <a:ext uri="{FF2B5EF4-FFF2-40B4-BE49-F238E27FC236}">
              <a16:creationId xmlns:a16="http://schemas.microsoft.com/office/drawing/2014/main" id="{DDB97CA9-C03D-49AA-B37B-1D439091FA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1" name="AutoShape 1" descr="https://psfswebp.cc.wmich.edu/cs/FPR/cache/PT_PIXEL_1.gif">
          <a:extLst>
            <a:ext uri="{FF2B5EF4-FFF2-40B4-BE49-F238E27FC236}">
              <a16:creationId xmlns:a16="http://schemas.microsoft.com/office/drawing/2014/main" id="{5D26157B-B81E-477F-8F20-524843CA8CE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2" name="AutoShape 1" descr="https://psfswebp.cc.wmich.edu/cs/FPR/cache/PT_PIXEL_1.gif">
          <a:extLst>
            <a:ext uri="{FF2B5EF4-FFF2-40B4-BE49-F238E27FC236}">
              <a16:creationId xmlns:a16="http://schemas.microsoft.com/office/drawing/2014/main" id="{1FE1B466-1092-455D-9870-8134B24BDD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3" name="AutoShape 1" descr="https://psfswebp.cc.wmich.edu/cs/FPR/cache/PT_PIXEL_1.gif">
          <a:extLst>
            <a:ext uri="{FF2B5EF4-FFF2-40B4-BE49-F238E27FC236}">
              <a16:creationId xmlns:a16="http://schemas.microsoft.com/office/drawing/2014/main" id="{ADC9A3A7-09A5-480F-95F9-E5E19C4555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4" name="AutoShape 1" descr="https://psfswebp.cc.wmich.edu/cs/FPR/cache/PT_PIXEL_1.gif">
          <a:extLst>
            <a:ext uri="{FF2B5EF4-FFF2-40B4-BE49-F238E27FC236}">
              <a16:creationId xmlns:a16="http://schemas.microsoft.com/office/drawing/2014/main" id="{1F36690C-7E62-4FA5-815E-33FC619BF9F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5" name="AutoShape 1" descr="https://psfswebp.cc.wmich.edu/cs/FPR/cache/PT_PIXEL_1.gif">
          <a:extLst>
            <a:ext uri="{FF2B5EF4-FFF2-40B4-BE49-F238E27FC236}">
              <a16:creationId xmlns:a16="http://schemas.microsoft.com/office/drawing/2014/main" id="{0867DA98-2CA4-4117-B4BE-D26A886200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6" name="AutoShape 1" descr="https://psfswebp.cc.wmich.edu/cs/FPR/cache/PT_PIXEL_1.gif">
          <a:extLst>
            <a:ext uri="{FF2B5EF4-FFF2-40B4-BE49-F238E27FC236}">
              <a16:creationId xmlns:a16="http://schemas.microsoft.com/office/drawing/2014/main" id="{A1F23B4A-826A-4192-AA50-59235509331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7" name="AutoShape 1" descr="https://psfswebp.cc.wmich.edu/cs/FPR/cache/PT_PIXEL_1.gif">
          <a:extLst>
            <a:ext uri="{FF2B5EF4-FFF2-40B4-BE49-F238E27FC236}">
              <a16:creationId xmlns:a16="http://schemas.microsoft.com/office/drawing/2014/main" id="{6C848A97-216C-409E-B337-B266E74BAD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8" name="AutoShape 1" descr="https://psfswebp.cc.wmich.edu/cs/FPR/cache/PT_PIXEL_1.gif">
          <a:extLst>
            <a:ext uri="{FF2B5EF4-FFF2-40B4-BE49-F238E27FC236}">
              <a16:creationId xmlns:a16="http://schemas.microsoft.com/office/drawing/2014/main" id="{3889D4F7-C79B-4714-87E1-B9815284D06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9" name="AutoShape 1" descr="https://psfswebp.cc.wmich.edu/cs/FPR/cache/PT_PIXEL_1.gif">
          <a:extLst>
            <a:ext uri="{FF2B5EF4-FFF2-40B4-BE49-F238E27FC236}">
              <a16:creationId xmlns:a16="http://schemas.microsoft.com/office/drawing/2014/main" id="{CC08F0D2-7872-4B87-AA9C-A72E90D61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0" name="AutoShape 1" descr="https://psfswebp.cc.wmich.edu/cs/FPR/cache/PT_PIXEL_1.gif">
          <a:extLst>
            <a:ext uri="{FF2B5EF4-FFF2-40B4-BE49-F238E27FC236}">
              <a16:creationId xmlns:a16="http://schemas.microsoft.com/office/drawing/2014/main" id="{9A5ECCEC-30DA-403F-9026-69C34C8B62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1" name="AutoShape 1" descr="https://psfswebp.cc.wmich.edu/cs/FPR/cache/PT_PIXEL_1.gif">
          <a:extLst>
            <a:ext uri="{FF2B5EF4-FFF2-40B4-BE49-F238E27FC236}">
              <a16:creationId xmlns:a16="http://schemas.microsoft.com/office/drawing/2014/main" id="{F1C394E2-AEF7-4CB3-99CB-89FC6B19AC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2" name="AutoShape 1" descr="https://psfswebp.cc.wmich.edu/cs/FPR/cache/PT_PIXEL_1.gif">
          <a:extLst>
            <a:ext uri="{FF2B5EF4-FFF2-40B4-BE49-F238E27FC236}">
              <a16:creationId xmlns:a16="http://schemas.microsoft.com/office/drawing/2014/main" id="{EEBE03CD-70D5-48DB-905E-DC8A44F5D6C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3" name="AutoShape 1" descr="https://psfswebp.cc.wmich.edu/cs/FPR/cache/PT_PIXEL_1.gif">
          <a:extLst>
            <a:ext uri="{FF2B5EF4-FFF2-40B4-BE49-F238E27FC236}">
              <a16:creationId xmlns:a16="http://schemas.microsoft.com/office/drawing/2014/main" id="{C731E091-4FBB-4C20-905D-73A27E0164E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4" name="AutoShape 1" descr="https://psfswebp.cc.wmich.edu/cs/FPR/cache/PT_PIXEL_1.gif">
          <a:extLst>
            <a:ext uri="{FF2B5EF4-FFF2-40B4-BE49-F238E27FC236}">
              <a16:creationId xmlns:a16="http://schemas.microsoft.com/office/drawing/2014/main" id="{785983B6-60A4-44DD-B87C-659E3F5D95C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5" name="AutoShape 1" descr="https://psfswebp.cc.wmich.edu/cs/FPR/cache/PT_PIXEL_1.gif">
          <a:extLst>
            <a:ext uri="{FF2B5EF4-FFF2-40B4-BE49-F238E27FC236}">
              <a16:creationId xmlns:a16="http://schemas.microsoft.com/office/drawing/2014/main" id="{39B2CFBA-E12F-4340-B122-5150782868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6" name="AutoShape 1" descr="https://psfswebp.cc.wmich.edu/cs/FPR/cache/PT_PIXEL_1.gif">
          <a:extLst>
            <a:ext uri="{FF2B5EF4-FFF2-40B4-BE49-F238E27FC236}">
              <a16:creationId xmlns:a16="http://schemas.microsoft.com/office/drawing/2014/main" id="{BCFB58DF-3852-4F0E-9961-F955C25296F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7" name="AutoShape 1" descr="https://psfswebp.cc.wmich.edu/cs/FPR/cache/PT_PIXEL_1.gif">
          <a:extLst>
            <a:ext uri="{FF2B5EF4-FFF2-40B4-BE49-F238E27FC236}">
              <a16:creationId xmlns:a16="http://schemas.microsoft.com/office/drawing/2014/main" id="{EEF99967-D3F2-400D-A0C9-CB7BB985A4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8" name="AutoShape 1" descr="https://psfswebp.cc.wmich.edu/cs/FPR/cache/PT_PIXEL_1.gif">
          <a:extLst>
            <a:ext uri="{FF2B5EF4-FFF2-40B4-BE49-F238E27FC236}">
              <a16:creationId xmlns:a16="http://schemas.microsoft.com/office/drawing/2014/main" id="{EF4EA472-F813-4A85-97AB-8CCEAB32BE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9" name="AutoShape 1" descr="https://psfswebp.cc.wmich.edu/cs/FPR/cache/PT_PIXEL_1.gif">
          <a:extLst>
            <a:ext uri="{FF2B5EF4-FFF2-40B4-BE49-F238E27FC236}">
              <a16:creationId xmlns:a16="http://schemas.microsoft.com/office/drawing/2014/main" id="{6EC8EDBE-1B84-4B42-BA53-C33F5EEE75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0" name="AutoShape 1" descr="https://psfswebp.cc.wmich.edu/cs/FPR/cache/PT_PIXEL_1.gif">
          <a:extLst>
            <a:ext uri="{FF2B5EF4-FFF2-40B4-BE49-F238E27FC236}">
              <a16:creationId xmlns:a16="http://schemas.microsoft.com/office/drawing/2014/main" id="{AA7BDFAA-994F-4B4C-ADF1-8318A9C33E4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1" name="AutoShape 1" descr="https://psfswebp.cc.wmich.edu/cs/FPR/cache/PT_PIXEL_1.gif">
          <a:extLst>
            <a:ext uri="{FF2B5EF4-FFF2-40B4-BE49-F238E27FC236}">
              <a16:creationId xmlns:a16="http://schemas.microsoft.com/office/drawing/2014/main" id="{666DA861-9D42-4258-9065-AF6A226D26F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2" name="AutoShape 1" descr="https://psfswebp.cc.wmich.edu/cs/FPR/cache/PT_PIXEL_1.gif">
          <a:extLst>
            <a:ext uri="{FF2B5EF4-FFF2-40B4-BE49-F238E27FC236}">
              <a16:creationId xmlns:a16="http://schemas.microsoft.com/office/drawing/2014/main" id="{7712F5CF-79A6-4DB8-A590-EA7F486B53B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3" name="AutoShape 1" descr="https://psfswebp.cc.wmich.edu/cs/FPR/cache/PT_PIXEL_1.gif">
          <a:extLst>
            <a:ext uri="{FF2B5EF4-FFF2-40B4-BE49-F238E27FC236}">
              <a16:creationId xmlns:a16="http://schemas.microsoft.com/office/drawing/2014/main" id="{A4B82E9E-5404-4EC1-B1C7-AEE303430FB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4" name="AutoShape 1" descr="https://psfswebp.cc.wmich.edu/cs/FPR/cache/PT_PIXEL_1.gif">
          <a:extLst>
            <a:ext uri="{FF2B5EF4-FFF2-40B4-BE49-F238E27FC236}">
              <a16:creationId xmlns:a16="http://schemas.microsoft.com/office/drawing/2014/main" id="{88AB3C77-E455-49AD-8C74-3A7915E3984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5" name="AutoShape 1" descr="https://psfswebp.cc.wmich.edu/cs/FPR/cache/PT_PIXEL_1.gif">
          <a:extLst>
            <a:ext uri="{FF2B5EF4-FFF2-40B4-BE49-F238E27FC236}">
              <a16:creationId xmlns:a16="http://schemas.microsoft.com/office/drawing/2014/main" id="{B4F88C12-16C6-43D6-A575-94681A008C4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6" name="AutoShape 1" descr="https://psfswebp.cc.wmich.edu/cs/FPR/cache/PT_PIXEL_1.gif">
          <a:extLst>
            <a:ext uri="{FF2B5EF4-FFF2-40B4-BE49-F238E27FC236}">
              <a16:creationId xmlns:a16="http://schemas.microsoft.com/office/drawing/2014/main" id="{78359732-ED64-4CAF-8672-733978726F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7" name="AutoShape 1" descr="https://psfswebp.cc.wmich.edu/cs/FPR/cache/PT_PIXEL_1.gif">
          <a:extLst>
            <a:ext uri="{FF2B5EF4-FFF2-40B4-BE49-F238E27FC236}">
              <a16:creationId xmlns:a16="http://schemas.microsoft.com/office/drawing/2014/main" id="{D5E8AE26-C2AB-46AD-B738-B11410E6FD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8" name="AutoShape 1" descr="https://psfswebp.cc.wmich.edu/cs/FPR/cache/PT_PIXEL_1.gif">
          <a:extLst>
            <a:ext uri="{FF2B5EF4-FFF2-40B4-BE49-F238E27FC236}">
              <a16:creationId xmlns:a16="http://schemas.microsoft.com/office/drawing/2014/main" id="{CD891743-0811-413A-AB45-4AE81010EF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9" name="AutoShape 1" descr="https://psfswebp.cc.wmich.edu/cs/FPR/cache/PT_PIXEL_1.gif">
          <a:extLst>
            <a:ext uri="{FF2B5EF4-FFF2-40B4-BE49-F238E27FC236}">
              <a16:creationId xmlns:a16="http://schemas.microsoft.com/office/drawing/2014/main" id="{30A119E7-2FEA-4BF5-8617-27AE11237BD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0" name="AutoShape 1" descr="https://psfswebp.cc.wmich.edu/cs/FPR/cache/PT_PIXEL_1.gif">
          <a:extLst>
            <a:ext uri="{FF2B5EF4-FFF2-40B4-BE49-F238E27FC236}">
              <a16:creationId xmlns:a16="http://schemas.microsoft.com/office/drawing/2014/main" id="{F13EE9CF-759D-400B-BEC0-7A7560F89EE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1" name="AutoShape 1" descr="https://psfswebp.cc.wmich.edu/cs/FPR/cache/PT_PIXEL_1.gif">
          <a:extLst>
            <a:ext uri="{FF2B5EF4-FFF2-40B4-BE49-F238E27FC236}">
              <a16:creationId xmlns:a16="http://schemas.microsoft.com/office/drawing/2014/main" id="{B791D138-C934-49B4-B507-76DF5C3936F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2" name="AutoShape 1" descr="https://psfswebp.cc.wmich.edu/cs/FPR/cache/PT_PIXEL_1.gif">
          <a:extLst>
            <a:ext uri="{FF2B5EF4-FFF2-40B4-BE49-F238E27FC236}">
              <a16:creationId xmlns:a16="http://schemas.microsoft.com/office/drawing/2014/main" id="{C73D07C2-ACEC-496E-AE34-4A1FB5BDC5D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3" name="AutoShape 1" descr="https://psfswebp.cc.wmich.edu/cs/FPR/cache/PT_PIXEL_1.gif">
          <a:extLst>
            <a:ext uri="{FF2B5EF4-FFF2-40B4-BE49-F238E27FC236}">
              <a16:creationId xmlns:a16="http://schemas.microsoft.com/office/drawing/2014/main" id="{13B400D2-FDB3-49BE-9F4A-EDB5A4C9CC9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4" name="AutoShape 1" descr="https://psfswebp.cc.wmich.edu/cs/FPR/cache/PT_PIXEL_1.gif">
          <a:extLst>
            <a:ext uri="{FF2B5EF4-FFF2-40B4-BE49-F238E27FC236}">
              <a16:creationId xmlns:a16="http://schemas.microsoft.com/office/drawing/2014/main" id="{516C72E6-035E-47BC-B088-44CD32557FE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5" name="AutoShape 1" descr="https://psfswebp.cc.wmich.edu/cs/FPR/cache/PT_PIXEL_1.gif">
          <a:extLst>
            <a:ext uri="{FF2B5EF4-FFF2-40B4-BE49-F238E27FC236}">
              <a16:creationId xmlns:a16="http://schemas.microsoft.com/office/drawing/2014/main" id="{13D8BA55-895C-4EC1-8726-17368A42A03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6" name="AutoShape 1" descr="https://psfswebp.cc.wmich.edu/cs/FPR/cache/PT_PIXEL_1.gif">
          <a:extLst>
            <a:ext uri="{FF2B5EF4-FFF2-40B4-BE49-F238E27FC236}">
              <a16:creationId xmlns:a16="http://schemas.microsoft.com/office/drawing/2014/main" id="{48BBDDB7-F67D-4FAB-AE28-32C4E9C7BF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7" name="AutoShape 1" descr="https://psfswebp.cc.wmich.edu/cs/FPR/cache/PT_PIXEL_1.gif">
          <a:extLst>
            <a:ext uri="{FF2B5EF4-FFF2-40B4-BE49-F238E27FC236}">
              <a16:creationId xmlns:a16="http://schemas.microsoft.com/office/drawing/2014/main" id="{898D49CC-0949-47B0-A100-6FBCAF96209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8" name="AutoShape 1" descr="https://psfswebp.cc.wmich.edu/cs/FPR/cache/PT_PIXEL_1.gif">
          <a:extLst>
            <a:ext uri="{FF2B5EF4-FFF2-40B4-BE49-F238E27FC236}">
              <a16:creationId xmlns:a16="http://schemas.microsoft.com/office/drawing/2014/main" id="{A2C0D2C1-3D7E-46C5-8101-E960344E59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9" name="AutoShape 1" descr="https://psfswebp.cc.wmich.edu/cs/FPR/cache/PT_PIXEL_1.gif">
          <a:extLst>
            <a:ext uri="{FF2B5EF4-FFF2-40B4-BE49-F238E27FC236}">
              <a16:creationId xmlns:a16="http://schemas.microsoft.com/office/drawing/2014/main" id="{61D61B0D-C89D-41F1-8D0E-7A589420D02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0" name="AutoShape 1" descr="https://psfswebp.cc.wmich.edu/cs/FPR/cache/PT_PIXEL_1.gif">
          <a:extLst>
            <a:ext uri="{FF2B5EF4-FFF2-40B4-BE49-F238E27FC236}">
              <a16:creationId xmlns:a16="http://schemas.microsoft.com/office/drawing/2014/main" id="{F0A5ED2F-D11E-4013-8BD5-8ECCA175AC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1" name="AutoShape 1" descr="https://psfswebp.cc.wmich.edu/cs/FPR/cache/PT_PIXEL_1.gif">
          <a:extLst>
            <a:ext uri="{FF2B5EF4-FFF2-40B4-BE49-F238E27FC236}">
              <a16:creationId xmlns:a16="http://schemas.microsoft.com/office/drawing/2014/main" id="{3C246542-F990-4DA7-8025-1FC72796D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2" name="AutoShape 1" descr="https://psfswebp.cc.wmich.edu/cs/FPR/cache/PT_PIXEL_1.gif">
          <a:extLst>
            <a:ext uri="{FF2B5EF4-FFF2-40B4-BE49-F238E27FC236}">
              <a16:creationId xmlns:a16="http://schemas.microsoft.com/office/drawing/2014/main" id="{0B3B6D96-2CED-4790-BF36-F8F40C09AC2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3" name="AutoShape 1" descr="https://psfswebp.cc.wmich.edu/cs/FPR/cache/PT_PIXEL_1.gif">
          <a:extLst>
            <a:ext uri="{FF2B5EF4-FFF2-40B4-BE49-F238E27FC236}">
              <a16:creationId xmlns:a16="http://schemas.microsoft.com/office/drawing/2014/main" id="{2ECB61E6-9EA3-4038-A985-BA17684378C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4" name="AutoShape 1" descr="https://psfswebp.cc.wmich.edu/cs/FPR/cache/PT_PIXEL_1.gif">
          <a:extLst>
            <a:ext uri="{FF2B5EF4-FFF2-40B4-BE49-F238E27FC236}">
              <a16:creationId xmlns:a16="http://schemas.microsoft.com/office/drawing/2014/main" id="{18D2263E-7E91-4B05-80E0-FAB5BC4373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5" name="AutoShape 1" descr="https://psfswebp.cc.wmich.edu/cs/FPR/cache/PT_PIXEL_1.gif">
          <a:extLst>
            <a:ext uri="{FF2B5EF4-FFF2-40B4-BE49-F238E27FC236}">
              <a16:creationId xmlns:a16="http://schemas.microsoft.com/office/drawing/2014/main" id="{2226022E-43A4-468C-B6FE-A02022BCD2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6" name="AutoShape 1" descr="https://psfswebp.cc.wmich.edu/cs/FPR/cache/PT_PIXEL_1.gif">
          <a:extLst>
            <a:ext uri="{FF2B5EF4-FFF2-40B4-BE49-F238E27FC236}">
              <a16:creationId xmlns:a16="http://schemas.microsoft.com/office/drawing/2014/main" id="{C0D981E2-8F1C-4D18-9E98-1940401A1C9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7" name="AutoShape 1" descr="https://psfswebp.cc.wmich.edu/cs/FPR/cache/PT_PIXEL_1.gif">
          <a:extLst>
            <a:ext uri="{FF2B5EF4-FFF2-40B4-BE49-F238E27FC236}">
              <a16:creationId xmlns:a16="http://schemas.microsoft.com/office/drawing/2014/main" id="{15780D49-01EF-487E-8A50-4F678EC8D5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8" name="AutoShape 1" descr="https://psfswebp.cc.wmich.edu/cs/FPR/cache/PT_PIXEL_1.gif">
          <a:extLst>
            <a:ext uri="{FF2B5EF4-FFF2-40B4-BE49-F238E27FC236}">
              <a16:creationId xmlns:a16="http://schemas.microsoft.com/office/drawing/2014/main" id="{45257E1A-B55E-4E2F-A935-69E428DC46C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9" name="AutoShape 1" descr="https://psfswebp.cc.wmich.edu/cs/FPR/cache/PT_PIXEL_1.gif">
          <a:extLst>
            <a:ext uri="{FF2B5EF4-FFF2-40B4-BE49-F238E27FC236}">
              <a16:creationId xmlns:a16="http://schemas.microsoft.com/office/drawing/2014/main" id="{C08E1821-670D-43BE-958B-88316548AAC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0" name="AutoShape 1" descr="https://psfswebp.cc.wmich.edu/cs/FPR/cache/PT_PIXEL_1.gif">
          <a:extLst>
            <a:ext uri="{FF2B5EF4-FFF2-40B4-BE49-F238E27FC236}">
              <a16:creationId xmlns:a16="http://schemas.microsoft.com/office/drawing/2014/main" id="{14590A78-5FB6-4A39-A946-23D10731CED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1" name="AutoShape 1" descr="https://psfswebp.cc.wmich.edu/cs/FPR/cache/PT_PIXEL_1.gif">
          <a:extLst>
            <a:ext uri="{FF2B5EF4-FFF2-40B4-BE49-F238E27FC236}">
              <a16:creationId xmlns:a16="http://schemas.microsoft.com/office/drawing/2014/main" id="{B5362694-C747-40B8-B306-781BE88FF9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2" name="AutoShape 1" descr="https://psfswebp.cc.wmich.edu/cs/FPR/cache/PT_PIXEL_1.gif">
          <a:extLst>
            <a:ext uri="{FF2B5EF4-FFF2-40B4-BE49-F238E27FC236}">
              <a16:creationId xmlns:a16="http://schemas.microsoft.com/office/drawing/2014/main" id="{97C57460-E303-46F4-9474-B43B4D10346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3" name="AutoShape 1" descr="https://psfswebp.cc.wmich.edu/cs/FPR/cache/PT_PIXEL_1.gif">
          <a:extLst>
            <a:ext uri="{FF2B5EF4-FFF2-40B4-BE49-F238E27FC236}">
              <a16:creationId xmlns:a16="http://schemas.microsoft.com/office/drawing/2014/main" id="{F8769C65-C5F6-4CA4-8356-2FBB43954A9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4" name="AutoShape 1" descr="https://psfswebp.cc.wmich.edu/cs/FPR/cache/PT_PIXEL_1.gif">
          <a:extLst>
            <a:ext uri="{FF2B5EF4-FFF2-40B4-BE49-F238E27FC236}">
              <a16:creationId xmlns:a16="http://schemas.microsoft.com/office/drawing/2014/main" id="{609C2D70-67D9-4F2B-ADBD-AF7C241DED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5" name="AutoShape 1" descr="https://psfswebp.cc.wmich.edu/cs/FPR/cache/PT_PIXEL_1.gif">
          <a:extLst>
            <a:ext uri="{FF2B5EF4-FFF2-40B4-BE49-F238E27FC236}">
              <a16:creationId xmlns:a16="http://schemas.microsoft.com/office/drawing/2014/main" id="{7E456FAB-BA74-4679-B065-C186CE6CBB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6" name="AutoShape 1" descr="https://psfswebp.cc.wmich.edu/cs/FPR/cache/PT_PIXEL_1.gif">
          <a:extLst>
            <a:ext uri="{FF2B5EF4-FFF2-40B4-BE49-F238E27FC236}">
              <a16:creationId xmlns:a16="http://schemas.microsoft.com/office/drawing/2014/main" id="{426D58D8-9832-4982-B371-2C890D46956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7" name="AutoShape 1" descr="https://psfswebp.cc.wmich.edu/cs/FPR/cache/PT_PIXEL_1.gif">
          <a:extLst>
            <a:ext uri="{FF2B5EF4-FFF2-40B4-BE49-F238E27FC236}">
              <a16:creationId xmlns:a16="http://schemas.microsoft.com/office/drawing/2014/main" id="{66D9C256-7801-4DCB-A9DB-9B3A3974CFA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8" name="AutoShape 1" descr="https://psfswebp.cc.wmich.edu/cs/FPR/cache/PT_PIXEL_1.gif">
          <a:extLst>
            <a:ext uri="{FF2B5EF4-FFF2-40B4-BE49-F238E27FC236}">
              <a16:creationId xmlns:a16="http://schemas.microsoft.com/office/drawing/2014/main" id="{358D42F0-C9F9-48A5-812F-F6298381A8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9" name="AutoShape 1" descr="https://psfswebp.cc.wmich.edu/cs/FPR/cache/PT_PIXEL_1.gif">
          <a:extLst>
            <a:ext uri="{FF2B5EF4-FFF2-40B4-BE49-F238E27FC236}">
              <a16:creationId xmlns:a16="http://schemas.microsoft.com/office/drawing/2014/main" id="{C46D8CDA-B887-4B80-990F-0BE0A1BBA14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0" name="AutoShape 1" descr="https://psfswebp.cc.wmich.edu/cs/FPR/cache/PT_PIXEL_1.gif">
          <a:extLst>
            <a:ext uri="{FF2B5EF4-FFF2-40B4-BE49-F238E27FC236}">
              <a16:creationId xmlns:a16="http://schemas.microsoft.com/office/drawing/2014/main" id="{DD1194D5-0062-4520-B6EF-7E8C3C9A6E9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1" name="AutoShape 1" descr="https://psfswebp.cc.wmich.edu/cs/FPR/cache/PT_PIXEL_1.gif">
          <a:extLst>
            <a:ext uri="{FF2B5EF4-FFF2-40B4-BE49-F238E27FC236}">
              <a16:creationId xmlns:a16="http://schemas.microsoft.com/office/drawing/2014/main" id="{85130770-1637-4BF1-87B6-35D852C7BCF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2" name="AutoShape 1" descr="https://psfswebp.cc.wmich.edu/cs/FPR/cache/PT_PIXEL_1.gif">
          <a:extLst>
            <a:ext uri="{FF2B5EF4-FFF2-40B4-BE49-F238E27FC236}">
              <a16:creationId xmlns:a16="http://schemas.microsoft.com/office/drawing/2014/main" id="{9044F083-3216-4E8A-8C66-39ADE46753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3" name="AutoShape 1" descr="https://psfswebp.cc.wmich.edu/cs/FPR/cache/PT_PIXEL_1.gif">
          <a:extLst>
            <a:ext uri="{FF2B5EF4-FFF2-40B4-BE49-F238E27FC236}">
              <a16:creationId xmlns:a16="http://schemas.microsoft.com/office/drawing/2014/main" id="{0975A57F-F99D-4B42-BB19-F055FEDCB46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4" name="AutoShape 1" descr="https://psfswebp.cc.wmich.edu/cs/FPR/cache/PT_PIXEL_1.gif">
          <a:extLst>
            <a:ext uri="{FF2B5EF4-FFF2-40B4-BE49-F238E27FC236}">
              <a16:creationId xmlns:a16="http://schemas.microsoft.com/office/drawing/2014/main" id="{AF6FE887-3018-4B1F-B1FA-D37A21F9D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5" name="AutoShape 1" descr="https://psfswebp.cc.wmich.edu/cs/FPR/cache/PT_PIXEL_1.gif">
          <a:extLst>
            <a:ext uri="{FF2B5EF4-FFF2-40B4-BE49-F238E27FC236}">
              <a16:creationId xmlns:a16="http://schemas.microsoft.com/office/drawing/2014/main" id="{5B64E3D4-4080-4178-B5FE-D45C82A3D1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6" name="AutoShape 1" descr="https://psfswebp.cc.wmich.edu/cs/FPR/cache/PT_PIXEL_1.gif">
          <a:extLst>
            <a:ext uri="{FF2B5EF4-FFF2-40B4-BE49-F238E27FC236}">
              <a16:creationId xmlns:a16="http://schemas.microsoft.com/office/drawing/2014/main" id="{7A901DF5-524C-4169-90D6-B2A4D6C3CB4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7" name="AutoShape 1" descr="https://psfswebp.cc.wmich.edu/cs/FPR/cache/PT_PIXEL_1.gif">
          <a:extLst>
            <a:ext uri="{FF2B5EF4-FFF2-40B4-BE49-F238E27FC236}">
              <a16:creationId xmlns:a16="http://schemas.microsoft.com/office/drawing/2014/main" id="{54C725F2-12AE-45AC-82A8-088C095E8FD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8" name="AutoShape 1" descr="https://psfswebp.cc.wmich.edu/cs/FPR/cache/PT_PIXEL_1.gif">
          <a:extLst>
            <a:ext uri="{FF2B5EF4-FFF2-40B4-BE49-F238E27FC236}">
              <a16:creationId xmlns:a16="http://schemas.microsoft.com/office/drawing/2014/main" id="{F347C2DB-F94D-402C-94AA-ACC8F248B12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9" name="AutoShape 1" descr="https://psfswebp.cc.wmich.edu/cs/FPR/cache/PT_PIXEL_1.gif">
          <a:extLst>
            <a:ext uri="{FF2B5EF4-FFF2-40B4-BE49-F238E27FC236}">
              <a16:creationId xmlns:a16="http://schemas.microsoft.com/office/drawing/2014/main" id="{83727B62-37BB-43C1-B30D-D291112D6E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0" name="AutoShape 1" descr="https://psfswebp.cc.wmich.edu/cs/FPR/cache/PT_PIXEL_1.gif">
          <a:extLst>
            <a:ext uri="{FF2B5EF4-FFF2-40B4-BE49-F238E27FC236}">
              <a16:creationId xmlns:a16="http://schemas.microsoft.com/office/drawing/2014/main" id="{C639CA44-066C-49AA-81F7-70B18307C7D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1" name="AutoShape 1" descr="https://psfswebp.cc.wmich.edu/cs/FPR/cache/PT_PIXEL_1.gif">
          <a:extLst>
            <a:ext uri="{FF2B5EF4-FFF2-40B4-BE49-F238E27FC236}">
              <a16:creationId xmlns:a16="http://schemas.microsoft.com/office/drawing/2014/main" id="{4E8F7A12-B008-4C75-808D-05EDEC84B46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2" name="AutoShape 1" descr="https://psfswebp.cc.wmich.edu/cs/FPR/cache/PT_PIXEL_1.gif">
          <a:extLst>
            <a:ext uri="{FF2B5EF4-FFF2-40B4-BE49-F238E27FC236}">
              <a16:creationId xmlns:a16="http://schemas.microsoft.com/office/drawing/2014/main" id="{C6F0F770-0CBE-4B36-BEE9-645E056B53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3" name="AutoShape 1" descr="https://psfswebp.cc.wmich.edu/cs/FPR/cache/PT_PIXEL_1.gif">
          <a:extLst>
            <a:ext uri="{FF2B5EF4-FFF2-40B4-BE49-F238E27FC236}">
              <a16:creationId xmlns:a16="http://schemas.microsoft.com/office/drawing/2014/main" id="{0AE1B591-C852-4773-9B78-F8CAF34E75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4" name="AutoShape 1" descr="https://psfswebp.cc.wmich.edu/cs/FPR/cache/PT_PIXEL_1.gif">
          <a:extLst>
            <a:ext uri="{FF2B5EF4-FFF2-40B4-BE49-F238E27FC236}">
              <a16:creationId xmlns:a16="http://schemas.microsoft.com/office/drawing/2014/main" id="{03389A37-D9EA-46CB-96D5-D52B5DF0735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5" name="AutoShape 1" descr="https://psfswebp.cc.wmich.edu/cs/FPR/cache/PT_PIXEL_1.gif">
          <a:extLst>
            <a:ext uri="{FF2B5EF4-FFF2-40B4-BE49-F238E27FC236}">
              <a16:creationId xmlns:a16="http://schemas.microsoft.com/office/drawing/2014/main" id="{CF62CEA1-4845-424E-8407-6671488771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6" name="AutoShape 1" descr="https://psfswebp.cc.wmich.edu/cs/FPR/cache/PT_PIXEL_1.gif">
          <a:extLst>
            <a:ext uri="{FF2B5EF4-FFF2-40B4-BE49-F238E27FC236}">
              <a16:creationId xmlns:a16="http://schemas.microsoft.com/office/drawing/2014/main" id="{975C6D80-2731-4CA3-AF17-5FD9E1C97F1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7" name="AutoShape 1" descr="https://psfswebp.cc.wmich.edu/cs/FPR/cache/PT_PIXEL_1.gif">
          <a:extLst>
            <a:ext uri="{FF2B5EF4-FFF2-40B4-BE49-F238E27FC236}">
              <a16:creationId xmlns:a16="http://schemas.microsoft.com/office/drawing/2014/main" id="{E73893E1-51F0-4CD4-B81F-E7D6246102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8" name="AutoShape 1" descr="https://psfswebp.cc.wmich.edu/cs/FPR/cache/PT_PIXEL_1.gif">
          <a:extLst>
            <a:ext uri="{FF2B5EF4-FFF2-40B4-BE49-F238E27FC236}">
              <a16:creationId xmlns:a16="http://schemas.microsoft.com/office/drawing/2014/main" id="{92763748-C823-4526-8178-3234FD8E668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9" name="AutoShape 1" descr="https://psfswebp.cc.wmich.edu/cs/FPR/cache/PT_PIXEL_1.gif">
          <a:extLst>
            <a:ext uri="{FF2B5EF4-FFF2-40B4-BE49-F238E27FC236}">
              <a16:creationId xmlns:a16="http://schemas.microsoft.com/office/drawing/2014/main" id="{BB948A4A-53D9-48A2-A2D0-9C63EA8FAD3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90" name="AutoShape 1" descr="https://psfswebp.cc.wmich.edu/cs/FPR/cache/PT_PIXEL_1.gif">
          <a:extLst>
            <a:ext uri="{FF2B5EF4-FFF2-40B4-BE49-F238E27FC236}">
              <a16:creationId xmlns:a16="http://schemas.microsoft.com/office/drawing/2014/main" id="{41816454-2F41-42CD-8D76-22A65AF9E4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1" name="AutoShape 1" descr="https://psfswebp.cc.wmich.edu/cs/FPR/cache/PT_PIXEL_1.gif">
          <a:extLst>
            <a:ext uri="{FF2B5EF4-FFF2-40B4-BE49-F238E27FC236}">
              <a16:creationId xmlns:a16="http://schemas.microsoft.com/office/drawing/2014/main" id="{3071BE5D-D246-4CE8-9C39-9FE658CFB00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2" name="AutoShape 1" descr="https://psfswebp.cc.wmich.edu/cs/FPR/cache/PT_PIXEL_1.gif">
          <a:extLst>
            <a:ext uri="{FF2B5EF4-FFF2-40B4-BE49-F238E27FC236}">
              <a16:creationId xmlns:a16="http://schemas.microsoft.com/office/drawing/2014/main" id="{D7DFA580-9E19-4351-8191-688F5118651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3" name="AutoShape 1" descr="https://psfswebp.cc.wmich.edu/cs/FPR/cache/PT_PIXEL_1.gif">
          <a:extLst>
            <a:ext uri="{FF2B5EF4-FFF2-40B4-BE49-F238E27FC236}">
              <a16:creationId xmlns:a16="http://schemas.microsoft.com/office/drawing/2014/main" id="{3577D653-C81D-453C-8775-A2A51DBF5F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4" name="AutoShape 1" descr="https://psfswebp.cc.wmich.edu/cs/FPR/cache/PT_PIXEL_1.gif">
          <a:extLst>
            <a:ext uri="{FF2B5EF4-FFF2-40B4-BE49-F238E27FC236}">
              <a16:creationId xmlns:a16="http://schemas.microsoft.com/office/drawing/2014/main" id="{92B14DAB-9188-4792-8551-C47995758B8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5" name="AutoShape 1" descr="https://psfswebp.cc.wmich.edu/cs/FPR/cache/PT_PIXEL_1.gif">
          <a:extLst>
            <a:ext uri="{FF2B5EF4-FFF2-40B4-BE49-F238E27FC236}">
              <a16:creationId xmlns:a16="http://schemas.microsoft.com/office/drawing/2014/main" id="{B02C3A53-A13D-40B0-ACB0-DE395C15804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6" name="AutoShape 1" descr="https://psfswebp.cc.wmich.edu/cs/FPR/cache/PT_PIXEL_1.gif">
          <a:extLst>
            <a:ext uri="{FF2B5EF4-FFF2-40B4-BE49-F238E27FC236}">
              <a16:creationId xmlns:a16="http://schemas.microsoft.com/office/drawing/2014/main" id="{2D1AF408-4A50-4C40-B721-6899B3484B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7" name="AutoShape 1" descr="https://psfswebp.cc.wmich.edu/cs/FPR/cache/PT_PIXEL_1.gif">
          <a:extLst>
            <a:ext uri="{FF2B5EF4-FFF2-40B4-BE49-F238E27FC236}">
              <a16:creationId xmlns:a16="http://schemas.microsoft.com/office/drawing/2014/main" id="{94B265BF-7325-4EDF-A1DD-921219D9D54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8" name="AutoShape 1" descr="https://psfswebp.cc.wmich.edu/cs/FPR/cache/PT_PIXEL_1.gif">
          <a:extLst>
            <a:ext uri="{FF2B5EF4-FFF2-40B4-BE49-F238E27FC236}">
              <a16:creationId xmlns:a16="http://schemas.microsoft.com/office/drawing/2014/main" id="{28C0B172-274D-4608-9894-16612FC59F4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9" name="AutoShape 1" descr="https://psfswebp.cc.wmich.edu/cs/FPR/cache/PT_PIXEL_1.gif">
          <a:extLst>
            <a:ext uri="{FF2B5EF4-FFF2-40B4-BE49-F238E27FC236}">
              <a16:creationId xmlns:a16="http://schemas.microsoft.com/office/drawing/2014/main" id="{627A5993-5813-4E95-A949-8905CD03BC9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0" name="AutoShape 1" descr="https://psfswebp.cc.wmich.edu/cs/FPR/cache/PT_PIXEL_1.gif">
          <a:extLst>
            <a:ext uri="{FF2B5EF4-FFF2-40B4-BE49-F238E27FC236}">
              <a16:creationId xmlns:a16="http://schemas.microsoft.com/office/drawing/2014/main" id="{A554A19E-4A49-4BE9-8F88-65CFB9BF7AB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1" name="AutoShape 1" descr="https://psfswebp.cc.wmich.edu/cs/FPR/cache/PT_PIXEL_1.gif">
          <a:extLst>
            <a:ext uri="{FF2B5EF4-FFF2-40B4-BE49-F238E27FC236}">
              <a16:creationId xmlns:a16="http://schemas.microsoft.com/office/drawing/2014/main" id="{DA592BD0-1E5C-4FAB-BA10-A480CEC562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2" name="AutoShape 1" descr="https://psfswebp.cc.wmich.edu/cs/FPR/cache/PT_PIXEL_1.gif">
          <a:extLst>
            <a:ext uri="{FF2B5EF4-FFF2-40B4-BE49-F238E27FC236}">
              <a16:creationId xmlns:a16="http://schemas.microsoft.com/office/drawing/2014/main" id="{11F408B9-48A0-4407-B246-AB635B31B8F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3" name="AutoShape 1" descr="https://psfswebp.cc.wmich.edu/cs/FPR/cache/PT_PIXEL_1.gif">
          <a:extLst>
            <a:ext uri="{FF2B5EF4-FFF2-40B4-BE49-F238E27FC236}">
              <a16:creationId xmlns:a16="http://schemas.microsoft.com/office/drawing/2014/main" id="{93773AC8-8285-40A3-AAE9-8E151E2B91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4" name="AutoShape 1" descr="https://psfswebp.cc.wmich.edu/cs/FPR/cache/PT_PIXEL_1.gif">
          <a:extLst>
            <a:ext uri="{FF2B5EF4-FFF2-40B4-BE49-F238E27FC236}">
              <a16:creationId xmlns:a16="http://schemas.microsoft.com/office/drawing/2014/main" id="{D2E619A1-8181-44F6-88BD-26A1A06F7F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5" name="AutoShape 1" descr="https://psfswebp.cc.wmich.edu/cs/FPR/cache/PT_PIXEL_1.gif">
          <a:extLst>
            <a:ext uri="{FF2B5EF4-FFF2-40B4-BE49-F238E27FC236}">
              <a16:creationId xmlns:a16="http://schemas.microsoft.com/office/drawing/2014/main" id="{5BBA2F93-3DB5-424A-B3D8-F5CA49D8B9F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6" name="AutoShape 1" descr="https://psfswebp.cc.wmich.edu/cs/FPR/cache/PT_PIXEL_1.gif">
          <a:extLst>
            <a:ext uri="{FF2B5EF4-FFF2-40B4-BE49-F238E27FC236}">
              <a16:creationId xmlns:a16="http://schemas.microsoft.com/office/drawing/2014/main" id="{E169235C-A375-4689-BD71-D06241FD05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7" name="AutoShape 1" descr="https://psfswebp.cc.wmich.edu/cs/FPR/cache/PT_PIXEL_1.gif">
          <a:extLst>
            <a:ext uri="{FF2B5EF4-FFF2-40B4-BE49-F238E27FC236}">
              <a16:creationId xmlns:a16="http://schemas.microsoft.com/office/drawing/2014/main" id="{B1AAB034-E69F-4415-983B-19DB71D4BE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8" name="AutoShape 1" descr="https://psfswebp.cc.wmich.edu/cs/FPR/cache/PT_PIXEL_1.gif">
          <a:extLst>
            <a:ext uri="{FF2B5EF4-FFF2-40B4-BE49-F238E27FC236}">
              <a16:creationId xmlns:a16="http://schemas.microsoft.com/office/drawing/2014/main" id="{F2C1911A-A41A-433D-9E6A-048CB027D8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9" name="AutoShape 1" descr="https://psfswebp.cc.wmich.edu/cs/FPR/cache/PT_PIXEL_1.gif">
          <a:extLst>
            <a:ext uri="{FF2B5EF4-FFF2-40B4-BE49-F238E27FC236}">
              <a16:creationId xmlns:a16="http://schemas.microsoft.com/office/drawing/2014/main" id="{E54E3657-62DE-4AC6-A1F2-5556B87FB8D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0" name="AutoShape 1" descr="https://psfswebp.cc.wmich.edu/cs/FPR/cache/PT_PIXEL_1.gif">
          <a:extLst>
            <a:ext uri="{FF2B5EF4-FFF2-40B4-BE49-F238E27FC236}">
              <a16:creationId xmlns:a16="http://schemas.microsoft.com/office/drawing/2014/main" id="{D625F34A-E4E4-43FD-BE1F-3AAED96E9D8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1" name="AutoShape 1" descr="https://psfswebp.cc.wmich.edu/cs/FPR/cache/PT_PIXEL_1.gif">
          <a:extLst>
            <a:ext uri="{FF2B5EF4-FFF2-40B4-BE49-F238E27FC236}">
              <a16:creationId xmlns:a16="http://schemas.microsoft.com/office/drawing/2014/main" id="{D03C6154-5C7C-49D6-ADC0-2DC99FD7334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2" name="AutoShape 1" descr="https://psfswebp.cc.wmich.edu/cs/FPR/cache/PT_PIXEL_1.gif">
          <a:extLst>
            <a:ext uri="{FF2B5EF4-FFF2-40B4-BE49-F238E27FC236}">
              <a16:creationId xmlns:a16="http://schemas.microsoft.com/office/drawing/2014/main" id="{660FF00C-800D-4583-BC6A-9D97393CBE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3" name="AutoShape 1" descr="https://psfswebp.cc.wmich.edu/cs/FPR/cache/PT_PIXEL_1.gif">
          <a:extLst>
            <a:ext uri="{FF2B5EF4-FFF2-40B4-BE49-F238E27FC236}">
              <a16:creationId xmlns:a16="http://schemas.microsoft.com/office/drawing/2014/main" id="{67AA4137-B592-4875-9506-EF819F63190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4" name="AutoShape 1" descr="https://psfswebp.cc.wmich.edu/cs/FPR/cache/PT_PIXEL_1.gif">
          <a:extLst>
            <a:ext uri="{FF2B5EF4-FFF2-40B4-BE49-F238E27FC236}">
              <a16:creationId xmlns:a16="http://schemas.microsoft.com/office/drawing/2014/main" id="{594D9570-DA72-496D-A2C0-88D3A04470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5" name="AutoShape 1" descr="https://psfswebp.cc.wmich.edu/cs/FPR/cache/PT_PIXEL_1.gif">
          <a:extLst>
            <a:ext uri="{FF2B5EF4-FFF2-40B4-BE49-F238E27FC236}">
              <a16:creationId xmlns:a16="http://schemas.microsoft.com/office/drawing/2014/main" id="{D85E1B24-2C16-4CC9-8413-A793AA79B39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6" name="AutoShape 1" descr="https://psfswebp.cc.wmich.edu/cs/FPR/cache/PT_PIXEL_1.gif">
          <a:extLst>
            <a:ext uri="{FF2B5EF4-FFF2-40B4-BE49-F238E27FC236}">
              <a16:creationId xmlns:a16="http://schemas.microsoft.com/office/drawing/2014/main" id="{BBC1164E-C23A-4529-88BE-2C6EC3EBFAD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7" name="AutoShape 1" descr="https://psfswebp.cc.wmich.edu/cs/FPR/cache/PT_PIXEL_1.gif">
          <a:extLst>
            <a:ext uri="{FF2B5EF4-FFF2-40B4-BE49-F238E27FC236}">
              <a16:creationId xmlns:a16="http://schemas.microsoft.com/office/drawing/2014/main" id="{24C99F88-8F44-4B5C-9E7E-3614B5A8472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8" name="AutoShape 1" descr="https://psfswebp.cc.wmich.edu/cs/FPR/cache/PT_PIXEL_1.gif">
          <a:extLst>
            <a:ext uri="{FF2B5EF4-FFF2-40B4-BE49-F238E27FC236}">
              <a16:creationId xmlns:a16="http://schemas.microsoft.com/office/drawing/2014/main" id="{28AB7D7F-D248-4053-85ED-7A95A22920B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9" name="AutoShape 1" descr="https://psfswebp.cc.wmich.edu/cs/FPR/cache/PT_PIXEL_1.gif">
          <a:extLst>
            <a:ext uri="{FF2B5EF4-FFF2-40B4-BE49-F238E27FC236}">
              <a16:creationId xmlns:a16="http://schemas.microsoft.com/office/drawing/2014/main" id="{1C55F464-C172-47C8-B583-659E5AE7B8F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0" name="AutoShape 1" descr="https://psfswebp.cc.wmich.edu/cs/FPR/cache/PT_PIXEL_1.gif">
          <a:extLst>
            <a:ext uri="{FF2B5EF4-FFF2-40B4-BE49-F238E27FC236}">
              <a16:creationId xmlns:a16="http://schemas.microsoft.com/office/drawing/2014/main" id="{0FDF3752-90A2-44AA-AAE4-39085EE2BC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1" name="AutoShape 1" descr="https://psfswebp.cc.wmich.edu/cs/FPR/cache/PT_PIXEL_1.gif">
          <a:extLst>
            <a:ext uri="{FF2B5EF4-FFF2-40B4-BE49-F238E27FC236}">
              <a16:creationId xmlns:a16="http://schemas.microsoft.com/office/drawing/2014/main" id="{2DDC3882-8130-4BED-A2A2-B1FE9BAAAB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2" name="AutoShape 1" descr="https://psfswebp.cc.wmich.edu/cs/FPR/cache/PT_PIXEL_1.gif">
          <a:extLst>
            <a:ext uri="{FF2B5EF4-FFF2-40B4-BE49-F238E27FC236}">
              <a16:creationId xmlns:a16="http://schemas.microsoft.com/office/drawing/2014/main" id="{92179ED8-8B8B-4D6C-A4AC-031F642F60B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3" name="AutoShape 1" descr="https://psfswebp.cc.wmich.edu/cs/FPR/cache/PT_PIXEL_1.gif">
          <a:extLst>
            <a:ext uri="{FF2B5EF4-FFF2-40B4-BE49-F238E27FC236}">
              <a16:creationId xmlns:a16="http://schemas.microsoft.com/office/drawing/2014/main" id="{CDB9F36D-1FB0-4C9C-8768-97621F5330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4" name="AutoShape 1" descr="https://psfswebp.cc.wmich.edu/cs/FPR/cache/PT_PIXEL_1.gif">
          <a:extLst>
            <a:ext uri="{FF2B5EF4-FFF2-40B4-BE49-F238E27FC236}">
              <a16:creationId xmlns:a16="http://schemas.microsoft.com/office/drawing/2014/main" id="{9EABA21A-E211-4411-A764-A2D27EF7947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5" name="AutoShape 1" descr="https://psfswebp.cc.wmich.edu/cs/FPR/cache/PT_PIXEL_1.gif">
          <a:extLst>
            <a:ext uri="{FF2B5EF4-FFF2-40B4-BE49-F238E27FC236}">
              <a16:creationId xmlns:a16="http://schemas.microsoft.com/office/drawing/2014/main" id="{92A73348-7D89-4FA8-A964-6FC69AE2F3E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6" name="AutoShape 1" descr="https://psfswebp.cc.wmich.edu/cs/FPR/cache/PT_PIXEL_1.gif">
          <a:extLst>
            <a:ext uri="{FF2B5EF4-FFF2-40B4-BE49-F238E27FC236}">
              <a16:creationId xmlns:a16="http://schemas.microsoft.com/office/drawing/2014/main" id="{816D415E-02FA-4F1D-83C9-C4DF8F1C18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7" name="AutoShape 1" descr="https://psfswebp.cc.wmich.edu/cs/FPR/cache/PT_PIXEL_1.gif">
          <a:extLst>
            <a:ext uri="{FF2B5EF4-FFF2-40B4-BE49-F238E27FC236}">
              <a16:creationId xmlns:a16="http://schemas.microsoft.com/office/drawing/2014/main" id="{6D673FDA-A5CC-4E74-AC4D-0765AA273C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8" name="AutoShape 1" descr="https://psfswebp.cc.wmich.edu/cs/FPR/cache/PT_PIXEL_1.gif">
          <a:extLst>
            <a:ext uri="{FF2B5EF4-FFF2-40B4-BE49-F238E27FC236}">
              <a16:creationId xmlns:a16="http://schemas.microsoft.com/office/drawing/2014/main" id="{4B49256C-B626-4642-B724-2F0EABAE407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9" name="AutoShape 1" descr="https://psfswebp.cc.wmich.edu/cs/FPR/cache/PT_PIXEL_1.gif">
          <a:extLst>
            <a:ext uri="{FF2B5EF4-FFF2-40B4-BE49-F238E27FC236}">
              <a16:creationId xmlns:a16="http://schemas.microsoft.com/office/drawing/2014/main" id="{E2B42E63-021C-4BAB-8A6E-4ACA298316E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0" name="AutoShape 1" descr="https://psfswebp.cc.wmich.edu/cs/FPR/cache/PT_PIXEL_1.gif">
          <a:extLst>
            <a:ext uri="{FF2B5EF4-FFF2-40B4-BE49-F238E27FC236}">
              <a16:creationId xmlns:a16="http://schemas.microsoft.com/office/drawing/2014/main" id="{11B79AED-A5C1-4A45-9BB3-A402B8436B0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1" name="AutoShape 1" descr="https://psfswebp.cc.wmich.edu/cs/FPR/cache/PT_PIXEL_1.gif">
          <a:extLst>
            <a:ext uri="{FF2B5EF4-FFF2-40B4-BE49-F238E27FC236}">
              <a16:creationId xmlns:a16="http://schemas.microsoft.com/office/drawing/2014/main" id="{C0A70026-D126-475B-970E-135049BE72D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2" name="AutoShape 1" descr="https://psfswebp.cc.wmich.edu/cs/FPR/cache/PT_PIXEL_1.gif">
          <a:extLst>
            <a:ext uri="{FF2B5EF4-FFF2-40B4-BE49-F238E27FC236}">
              <a16:creationId xmlns:a16="http://schemas.microsoft.com/office/drawing/2014/main" id="{72D96958-B469-458A-BC88-B4A23523651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3" name="AutoShape 1" descr="https://psfswebp.cc.wmich.edu/cs/FPR/cache/PT_PIXEL_1.gif">
          <a:extLst>
            <a:ext uri="{FF2B5EF4-FFF2-40B4-BE49-F238E27FC236}">
              <a16:creationId xmlns:a16="http://schemas.microsoft.com/office/drawing/2014/main" id="{59969A8F-C250-46BB-BF38-D4DEDCC0341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4" name="AutoShape 1" descr="https://psfswebp.cc.wmich.edu/cs/FPR/cache/PT_PIXEL_1.gif">
          <a:extLst>
            <a:ext uri="{FF2B5EF4-FFF2-40B4-BE49-F238E27FC236}">
              <a16:creationId xmlns:a16="http://schemas.microsoft.com/office/drawing/2014/main" id="{A1A63DF5-6944-47AC-B4EF-14076E27F7D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5" name="AutoShape 1" descr="https://psfswebp.cc.wmich.edu/cs/FPR/cache/PT_PIXEL_1.gif">
          <a:extLst>
            <a:ext uri="{FF2B5EF4-FFF2-40B4-BE49-F238E27FC236}">
              <a16:creationId xmlns:a16="http://schemas.microsoft.com/office/drawing/2014/main" id="{83B37E05-4081-48C0-B9A9-CBE1B95C759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6" name="AutoShape 1" descr="https://psfswebp.cc.wmich.edu/cs/FPR/cache/PT_PIXEL_1.gif">
          <a:extLst>
            <a:ext uri="{FF2B5EF4-FFF2-40B4-BE49-F238E27FC236}">
              <a16:creationId xmlns:a16="http://schemas.microsoft.com/office/drawing/2014/main" id="{D81BECB0-60DB-4583-BF68-8572448E02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7" name="AutoShape 1" descr="https://psfswebp.cc.wmich.edu/cs/FPR/cache/PT_PIXEL_1.gif">
          <a:extLst>
            <a:ext uri="{FF2B5EF4-FFF2-40B4-BE49-F238E27FC236}">
              <a16:creationId xmlns:a16="http://schemas.microsoft.com/office/drawing/2014/main" id="{6CF92D95-C899-4361-9479-0DEDBCB58F3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8" name="AutoShape 1" descr="https://psfswebp.cc.wmich.edu/cs/FPR/cache/PT_PIXEL_1.gif">
          <a:extLst>
            <a:ext uri="{FF2B5EF4-FFF2-40B4-BE49-F238E27FC236}">
              <a16:creationId xmlns:a16="http://schemas.microsoft.com/office/drawing/2014/main" id="{F876915F-E357-4C61-BC58-2293436146E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39" name="AutoShape 1" descr="https://psfswebp.cc.wmich.edu/cs/FPR/cache/PT_PIXEL_1.gif">
          <a:extLst>
            <a:ext uri="{FF2B5EF4-FFF2-40B4-BE49-F238E27FC236}">
              <a16:creationId xmlns:a16="http://schemas.microsoft.com/office/drawing/2014/main" id="{9ABC82E4-AF57-4D07-B042-B23A2613DB9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0" name="AutoShape 1" descr="https://psfswebp.cc.wmich.edu/cs/FPR/cache/PT_PIXEL_1.gif">
          <a:extLst>
            <a:ext uri="{FF2B5EF4-FFF2-40B4-BE49-F238E27FC236}">
              <a16:creationId xmlns:a16="http://schemas.microsoft.com/office/drawing/2014/main" id="{F95A445F-CC7C-46F9-8C12-ED9B2BA0D5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1" name="AutoShape 1" descr="https://psfswebp.cc.wmich.edu/cs/FPR/cache/PT_PIXEL_1.gif">
          <a:extLst>
            <a:ext uri="{FF2B5EF4-FFF2-40B4-BE49-F238E27FC236}">
              <a16:creationId xmlns:a16="http://schemas.microsoft.com/office/drawing/2014/main" id="{2A35B256-BD44-406D-A69B-4879A2E4BA7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2" name="AutoShape 1" descr="https://psfswebp.cc.wmich.edu/cs/FPR/cache/PT_PIXEL_1.gif">
          <a:extLst>
            <a:ext uri="{FF2B5EF4-FFF2-40B4-BE49-F238E27FC236}">
              <a16:creationId xmlns:a16="http://schemas.microsoft.com/office/drawing/2014/main" id="{B5C4C1D1-B936-4973-8A4A-8898B3B926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3" name="AutoShape 1" descr="https://psfswebp.cc.wmich.edu/cs/FPR/cache/PT_PIXEL_1.gif">
          <a:extLst>
            <a:ext uri="{FF2B5EF4-FFF2-40B4-BE49-F238E27FC236}">
              <a16:creationId xmlns:a16="http://schemas.microsoft.com/office/drawing/2014/main" id="{1F4F272C-45DB-4195-B287-AF1F1C0BDBB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4" name="AutoShape 1" descr="https://psfswebp.cc.wmich.edu/cs/FPR/cache/PT_PIXEL_1.gif">
          <a:extLst>
            <a:ext uri="{FF2B5EF4-FFF2-40B4-BE49-F238E27FC236}">
              <a16:creationId xmlns:a16="http://schemas.microsoft.com/office/drawing/2014/main" id="{1D24D544-97F9-41A0-A32D-B683B03A629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5" name="AutoShape 1" descr="https://psfswebp.cc.wmich.edu/cs/FPR/cache/PT_PIXEL_1.gif">
          <a:extLst>
            <a:ext uri="{FF2B5EF4-FFF2-40B4-BE49-F238E27FC236}">
              <a16:creationId xmlns:a16="http://schemas.microsoft.com/office/drawing/2014/main" id="{DEA54644-184B-4B45-A9C5-71FCE80D3C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6" name="AutoShape 1" descr="https://psfswebp.cc.wmich.edu/cs/FPR/cache/PT_PIXEL_1.gif">
          <a:extLst>
            <a:ext uri="{FF2B5EF4-FFF2-40B4-BE49-F238E27FC236}">
              <a16:creationId xmlns:a16="http://schemas.microsoft.com/office/drawing/2014/main" id="{218FC5D6-C306-4C09-A9FA-E0A52DAA09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7" name="AutoShape 1" descr="https://psfswebp.cc.wmich.edu/cs/FPR/cache/PT_PIXEL_1.gif">
          <a:extLst>
            <a:ext uri="{FF2B5EF4-FFF2-40B4-BE49-F238E27FC236}">
              <a16:creationId xmlns:a16="http://schemas.microsoft.com/office/drawing/2014/main" id="{1255224C-A357-4DC2-AFE6-FC798568E60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8" name="AutoShape 1" descr="https://psfswebp.cc.wmich.edu/cs/FPR/cache/PT_PIXEL_1.gif">
          <a:extLst>
            <a:ext uri="{FF2B5EF4-FFF2-40B4-BE49-F238E27FC236}">
              <a16:creationId xmlns:a16="http://schemas.microsoft.com/office/drawing/2014/main" id="{E77CDD03-1047-4619-8DE1-4471EFAF8BB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9" name="AutoShape 1" descr="https://psfswebp.cc.wmich.edu/cs/FPR/cache/PT_PIXEL_1.gif">
          <a:extLst>
            <a:ext uri="{FF2B5EF4-FFF2-40B4-BE49-F238E27FC236}">
              <a16:creationId xmlns:a16="http://schemas.microsoft.com/office/drawing/2014/main" id="{CD2DB268-35FA-4F59-87B0-81368A16576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0" name="AutoShape 1" descr="https://psfswebp.cc.wmich.edu/cs/FPR/cache/PT_PIXEL_1.gif">
          <a:extLst>
            <a:ext uri="{FF2B5EF4-FFF2-40B4-BE49-F238E27FC236}">
              <a16:creationId xmlns:a16="http://schemas.microsoft.com/office/drawing/2014/main" id="{DCE5DEA2-1B51-4B6A-AE5A-C58705A2A7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1" name="AutoShape 1" descr="https://psfswebp.cc.wmich.edu/cs/FPR/cache/PT_PIXEL_1.gif">
          <a:extLst>
            <a:ext uri="{FF2B5EF4-FFF2-40B4-BE49-F238E27FC236}">
              <a16:creationId xmlns:a16="http://schemas.microsoft.com/office/drawing/2014/main" id="{F517D2E7-8B9B-4820-A65F-86D74112629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2" name="AutoShape 1" descr="https://psfswebp.cc.wmich.edu/cs/FPR/cache/PT_PIXEL_1.gif">
          <a:extLst>
            <a:ext uri="{FF2B5EF4-FFF2-40B4-BE49-F238E27FC236}">
              <a16:creationId xmlns:a16="http://schemas.microsoft.com/office/drawing/2014/main" id="{36362982-A8C0-485F-8F74-9A8CBE599F7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3" name="AutoShape 1" descr="https://psfswebp.cc.wmich.edu/cs/FPR/cache/PT_PIXEL_1.gif">
          <a:extLst>
            <a:ext uri="{FF2B5EF4-FFF2-40B4-BE49-F238E27FC236}">
              <a16:creationId xmlns:a16="http://schemas.microsoft.com/office/drawing/2014/main" id="{929A8DE6-5611-41FC-B154-8CBD2E3727D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4" name="AutoShape 1" descr="https://psfswebp.cc.wmich.edu/cs/FPR/cache/PT_PIXEL_1.gif">
          <a:extLst>
            <a:ext uri="{FF2B5EF4-FFF2-40B4-BE49-F238E27FC236}">
              <a16:creationId xmlns:a16="http://schemas.microsoft.com/office/drawing/2014/main" id="{70EDD973-AE87-4639-BA51-B3FCA401677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5" name="AutoShape 1" descr="https://psfswebp.cc.wmich.edu/cs/FPR/cache/PT_PIXEL_1.gif">
          <a:extLst>
            <a:ext uri="{FF2B5EF4-FFF2-40B4-BE49-F238E27FC236}">
              <a16:creationId xmlns:a16="http://schemas.microsoft.com/office/drawing/2014/main" id="{52619DDD-0E43-4349-929D-33A272100D0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6" name="AutoShape 1" descr="https://psfswebp.cc.wmich.edu/cs/FPR/cache/PT_PIXEL_1.gif">
          <a:extLst>
            <a:ext uri="{FF2B5EF4-FFF2-40B4-BE49-F238E27FC236}">
              <a16:creationId xmlns:a16="http://schemas.microsoft.com/office/drawing/2014/main" id="{4B737472-BE39-46E6-A87A-9CEF7C6AEAC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7" name="AutoShape 1" descr="https://psfswebp.cc.wmich.edu/cs/FPR/cache/PT_PIXEL_1.gif">
          <a:extLst>
            <a:ext uri="{FF2B5EF4-FFF2-40B4-BE49-F238E27FC236}">
              <a16:creationId xmlns:a16="http://schemas.microsoft.com/office/drawing/2014/main" id="{7A8D9CF3-01B3-4B18-B4CB-8F942F1F374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8" name="AutoShape 1" descr="https://psfswebp.cc.wmich.edu/cs/FPR/cache/PT_PIXEL_1.gif">
          <a:extLst>
            <a:ext uri="{FF2B5EF4-FFF2-40B4-BE49-F238E27FC236}">
              <a16:creationId xmlns:a16="http://schemas.microsoft.com/office/drawing/2014/main" id="{035AD463-A80D-4603-AF85-4DA38F478C6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9" name="AutoShape 1" descr="https://psfswebp.cc.wmich.edu/cs/FPR/cache/PT_PIXEL_1.gif">
          <a:extLst>
            <a:ext uri="{FF2B5EF4-FFF2-40B4-BE49-F238E27FC236}">
              <a16:creationId xmlns:a16="http://schemas.microsoft.com/office/drawing/2014/main" id="{DDAC3670-ABC0-4151-A8B7-9CE2487B784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0" name="AutoShape 1" descr="https://psfswebp.cc.wmich.edu/cs/FPR/cache/PT_PIXEL_1.gif">
          <a:extLst>
            <a:ext uri="{FF2B5EF4-FFF2-40B4-BE49-F238E27FC236}">
              <a16:creationId xmlns:a16="http://schemas.microsoft.com/office/drawing/2014/main" id="{6825338B-8EE1-4296-977C-62C1E3F218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1" name="AutoShape 1" descr="https://psfswebp.cc.wmich.edu/cs/FPR/cache/PT_PIXEL_1.gif">
          <a:extLst>
            <a:ext uri="{FF2B5EF4-FFF2-40B4-BE49-F238E27FC236}">
              <a16:creationId xmlns:a16="http://schemas.microsoft.com/office/drawing/2014/main" id="{8B308A67-16B1-464B-A534-AE39DC19441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2" name="AutoShape 1" descr="https://psfswebp.cc.wmich.edu/cs/FPR/cache/PT_PIXEL_1.gif">
          <a:extLst>
            <a:ext uri="{FF2B5EF4-FFF2-40B4-BE49-F238E27FC236}">
              <a16:creationId xmlns:a16="http://schemas.microsoft.com/office/drawing/2014/main" id="{3FE44A09-79B6-4A42-AD4D-DB4FD2D468D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3" name="AutoShape 1" descr="https://psfswebp.cc.wmich.edu/cs/FPR/cache/PT_PIXEL_1.gif">
          <a:extLst>
            <a:ext uri="{FF2B5EF4-FFF2-40B4-BE49-F238E27FC236}">
              <a16:creationId xmlns:a16="http://schemas.microsoft.com/office/drawing/2014/main" id="{51EFB1FB-44C7-45A2-8366-06750DE8B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4" name="AutoShape 1" descr="https://psfswebp.cc.wmich.edu/cs/FPR/cache/PT_PIXEL_1.gif">
          <a:extLst>
            <a:ext uri="{FF2B5EF4-FFF2-40B4-BE49-F238E27FC236}">
              <a16:creationId xmlns:a16="http://schemas.microsoft.com/office/drawing/2014/main" id="{E851C11D-B0D5-4EDD-96C3-CBBF1B58CA1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5" name="AutoShape 1" descr="https://psfswebp.cc.wmich.edu/cs/FPR/cache/PT_PIXEL_1.gif">
          <a:extLst>
            <a:ext uri="{FF2B5EF4-FFF2-40B4-BE49-F238E27FC236}">
              <a16:creationId xmlns:a16="http://schemas.microsoft.com/office/drawing/2014/main" id="{DE2343DF-1758-4C0D-A9A3-6C337628C02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6" name="AutoShape 1" descr="https://psfswebp.cc.wmich.edu/cs/FPR/cache/PT_PIXEL_1.gif">
          <a:extLst>
            <a:ext uri="{FF2B5EF4-FFF2-40B4-BE49-F238E27FC236}">
              <a16:creationId xmlns:a16="http://schemas.microsoft.com/office/drawing/2014/main" id="{67EC8961-3503-4DCC-B4AD-6E621802F9B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7" name="AutoShape 1" descr="https://psfswebp.cc.wmich.edu/cs/FPR/cache/PT_PIXEL_1.gif">
          <a:extLst>
            <a:ext uri="{FF2B5EF4-FFF2-40B4-BE49-F238E27FC236}">
              <a16:creationId xmlns:a16="http://schemas.microsoft.com/office/drawing/2014/main" id="{22AD6B34-E97E-4E70-BD15-531C021F3C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8" name="AutoShape 1" descr="https://psfswebp.cc.wmich.edu/cs/FPR/cache/PT_PIXEL_1.gif">
          <a:extLst>
            <a:ext uri="{FF2B5EF4-FFF2-40B4-BE49-F238E27FC236}">
              <a16:creationId xmlns:a16="http://schemas.microsoft.com/office/drawing/2014/main" id="{EF4598B8-5E88-4848-84A6-EC706FE8F92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9" name="AutoShape 1" descr="https://psfswebp.cc.wmich.edu/cs/FPR/cache/PT_PIXEL_1.gif">
          <a:extLst>
            <a:ext uri="{FF2B5EF4-FFF2-40B4-BE49-F238E27FC236}">
              <a16:creationId xmlns:a16="http://schemas.microsoft.com/office/drawing/2014/main" id="{6590BC59-4EDE-4D64-89C7-B90A01B678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0" name="AutoShape 1" descr="https://psfswebp.cc.wmich.edu/cs/FPR/cache/PT_PIXEL_1.gif">
          <a:extLst>
            <a:ext uri="{FF2B5EF4-FFF2-40B4-BE49-F238E27FC236}">
              <a16:creationId xmlns:a16="http://schemas.microsoft.com/office/drawing/2014/main" id="{78974B22-0EBE-4FF3-84D0-62A5C5FBEE4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1" name="AutoShape 1" descr="https://psfswebp.cc.wmich.edu/cs/FPR/cache/PT_PIXEL_1.gif">
          <a:extLst>
            <a:ext uri="{FF2B5EF4-FFF2-40B4-BE49-F238E27FC236}">
              <a16:creationId xmlns:a16="http://schemas.microsoft.com/office/drawing/2014/main" id="{0C9AEB2B-C931-43D7-A877-68B0A6565CE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2" name="AutoShape 1" descr="https://psfswebp.cc.wmich.edu/cs/FPR/cache/PT_PIXEL_1.gif">
          <a:extLst>
            <a:ext uri="{FF2B5EF4-FFF2-40B4-BE49-F238E27FC236}">
              <a16:creationId xmlns:a16="http://schemas.microsoft.com/office/drawing/2014/main" id="{D4BF4D62-F594-4E81-883C-EF1C4FAE7A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3" name="AutoShape 1" descr="https://psfswebp.cc.wmich.edu/cs/FPR/cache/PT_PIXEL_1.gif">
          <a:extLst>
            <a:ext uri="{FF2B5EF4-FFF2-40B4-BE49-F238E27FC236}">
              <a16:creationId xmlns:a16="http://schemas.microsoft.com/office/drawing/2014/main" id="{54998C9F-7191-4BE4-ABAA-B85492B2230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4" name="AutoShape 1" descr="https://psfswebp.cc.wmich.edu/cs/FPR/cache/PT_PIXEL_1.gif">
          <a:extLst>
            <a:ext uri="{FF2B5EF4-FFF2-40B4-BE49-F238E27FC236}">
              <a16:creationId xmlns:a16="http://schemas.microsoft.com/office/drawing/2014/main" id="{5742B8B3-79B0-4348-B018-C2721202BF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5" name="AutoShape 1" descr="https://psfswebp.cc.wmich.edu/cs/FPR/cache/PT_PIXEL_1.gif">
          <a:extLst>
            <a:ext uri="{FF2B5EF4-FFF2-40B4-BE49-F238E27FC236}">
              <a16:creationId xmlns:a16="http://schemas.microsoft.com/office/drawing/2014/main" id="{84BA2DB8-4D37-4C02-AF6D-FE98C17454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6" name="AutoShape 1" descr="https://psfswebp.cc.wmich.edu/cs/FPR/cache/PT_PIXEL_1.gif">
          <a:extLst>
            <a:ext uri="{FF2B5EF4-FFF2-40B4-BE49-F238E27FC236}">
              <a16:creationId xmlns:a16="http://schemas.microsoft.com/office/drawing/2014/main" id="{F50004B6-0761-4D7F-88AC-F8E6B36AF2B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7" name="AutoShape 1" descr="https://psfswebp.cc.wmich.edu/cs/FPR/cache/PT_PIXEL_1.gif">
          <a:extLst>
            <a:ext uri="{FF2B5EF4-FFF2-40B4-BE49-F238E27FC236}">
              <a16:creationId xmlns:a16="http://schemas.microsoft.com/office/drawing/2014/main" id="{25A9DF4A-6224-4BC7-9771-137CAF1B934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8" name="AutoShape 1" descr="https://psfswebp.cc.wmich.edu/cs/FPR/cache/PT_PIXEL_1.gif">
          <a:extLst>
            <a:ext uri="{FF2B5EF4-FFF2-40B4-BE49-F238E27FC236}">
              <a16:creationId xmlns:a16="http://schemas.microsoft.com/office/drawing/2014/main" id="{5E9AE660-665E-4081-9B5C-B1359A18FA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9" name="AutoShape 1" descr="https://psfswebp.cc.wmich.edu/cs/FPR/cache/PT_PIXEL_1.gif">
          <a:extLst>
            <a:ext uri="{FF2B5EF4-FFF2-40B4-BE49-F238E27FC236}">
              <a16:creationId xmlns:a16="http://schemas.microsoft.com/office/drawing/2014/main" id="{88D8937A-5372-4396-BE60-1F641F3C08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0" name="AutoShape 1" descr="https://psfswebp.cc.wmich.edu/cs/FPR/cache/PT_PIXEL_1.gif">
          <a:extLst>
            <a:ext uri="{FF2B5EF4-FFF2-40B4-BE49-F238E27FC236}">
              <a16:creationId xmlns:a16="http://schemas.microsoft.com/office/drawing/2014/main" id="{91275182-4A88-42F5-B205-4E8712DECB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1" name="AutoShape 1" descr="https://psfswebp.cc.wmich.edu/cs/FPR/cache/PT_PIXEL_1.gif">
          <a:extLst>
            <a:ext uri="{FF2B5EF4-FFF2-40B4-BE49-F238E27FC236}">
              <a16:creationId xmlns:a16="http://schemas.microsoft.com/office/drawing/2014/main" id="{96F59ACB-F262-4CA7-B4D4-0D237603FFE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2" name="AutoShape 1" descr="https://psfswebp.cc.wmich.edu/cs/FPR/cache/PT_PIXEL_1.gif">
          <a:extLst>
            <a:ext uri="{FF2B5EF4-FFF2-40B4-BE49-F238E27FC236}">
              <a16:creationId xmlns:a16="http://schemas.microsoft.com/office/drawing/2014/main" id="{92011C9E-CB59-4D56-8E52-61E18842ECA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3" name="AutoShape 1" descr="https://psfswebp.cc.wmich.edu/cs/FPR/cache/PT_PIXEL_1.gif">
          <a:extLst>
            <a:ext uri="{FF2B5EF4-FFF2-40B4-BE49-F238E27FC236}">
              <a16:creationId xmlns:a16="http://schemas.microsoft.com/office/drawing/2014/main" id="{6A36A669-60C6-4895-8618-FE9481C05A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4" name="AutoShape 1" descr="https://psfswebp.cc.wmich.edu/cs/FPR/cache/PT_PIXEL_1.gif">
          <a:extLst>
            <a:ext uri="{FF2B5EF4-FFF2-40B4-BE49-F238E27FC236}">
              <a16:creationId xmlns:a16="http://schemas.microsoft.com/office/drawing/2014/main" id="{6430396F-628A-451F-9FAC-4F4C3DB63D3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5" name="AutoShape 1" descr="https://psfswebp.cc.wmich.edu/cs/FPR/cache/PT_PIXEL_1.gif">
          <a:extLst>
            <a:ext uri="{FF2B5EF4-FFF2-40B4-BE49-F238E27FC236}">
              <a16:creationId xmlns:a16="http://schemas.microsoft.com/office/drawing/2014/main" id="{B4FBDDFD-52DB-493B-9CA3-B13262D3228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6" name="AutoShape 1" descr="https://psfswebp.cc.wmich.edu/cs/FPR/cache/PT_PIXEL_1.gif">
          <a:extLst>
            <a:ext uri="{FF2B5EF4-FFF2-40B4-BE49-F238E27FC236}">
              <a16:creationId xmlns:a16="http://schemas.microsoft.com/office/drawing/2014/main" id="{77FE9ED7-3575-4981-BBDB-81E84D509E5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7" name="AutoShape 1" descr="https://psfswebp.cc.wmich.edu/cs/FPR/cache/PT_PIXEL_1.gif">
          <a:extLst>
            <a:ext uri="{FF2B5EF4-FFF2-40B4-BE49-F238E27FC236}">
              <a16:creationId xmlns:a16="http://schemas.microsoft.com/office/drawing/2014/main" id="{6932BD6D-481F-4168-B6F9-AEBC563D2C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8" name="AutoShape 1" descr="https://psfswebp.cc.wmich.edu/cs/FPR/cache/PT_PIXEL_1.gif">
          <a:extLst>
            <a:ext uri="{FF2B5EF4-FFF2-40B4-BE49-F238E27FC236}">
              <a16:creationId xmlns:a16="http://schemas.microsoft.com/office/drawing/2014/main" id="{7C174E0F-D8FC-4B52-A5BB-FECA13D06E0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9" name="AutoShape 1" descr="https://psfswebp.cc.wmich.edu/cs/FPR/cache/PT_PIXEL_1.gif">
          <a:extLst>
            <a:ext uri="{FF2B5EF4-FFF2-40B4-BE49-F238E27FC236}">
              <a16:creationId xmlns:a16="http://schemas.microsoft.com/office/drawing/2014/main" id="{1B60FFA2-F342-48C1-8865-4D4DCF46111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0" name="AutoShape 1" descr="https://psfswebp.cc.wmich.edu/cs/FPR/cache/PT_PIXEL_1.gif">
          <a:extLst>
            <a:ext uri="{FF2B5EF4-FFF2-40B4-BE49-F238E27FC236}">
              <a16:creationId xmlns:a16="http://schemas.microsoft.com/office/drawing/2014/main" id="{0B07B820-5C25-42A3-AA0B-931088EAFDA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1" name="AutoShape 1" descr="https://psfswebp.cc.wmich.edu/cs/FPR/cache/PT_PIXEL_1.gif">
          <a:extLst>
            <a:ext uri="{FF2B5EF4-FFF2-40B4-BE49-F238E27FC236}">
              <a16:creationId xmlns:a16="http://schemas.microsoft.com/office/drawing/2014/main" id="{6B9D6817-7EEF-4F39-A706-59234E79359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2" name="AutoShape 1" descr="https://psfswebp.cc.wmich.edu/cs/FPR/cache/PT_PIXEL_1.gif">
          <a:extLst>
            <a:ext uri="{FF2B5EF4-FFF2-40B4-BE49-F238E27FC236}">
              <a16:creationId xmlns:a16="http://schemas.microsoft.com/office/drawing/2014/main" id="{E13B0D3C-DDAE-48F1-A80C-7FE0DEA5D5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3" name="AutoShape 1" descr="https://psfswebp.cc.wmich.edu/cs/FPR/cache/PT_PIXEL_1.gif">
          <a:extLst>
            <a:ext uri="{FF2B5EF4-FFF2-40B4-BE49-F238E27FC236}">
              <a16:creationId xmlns:a16="http://schemas.microsoft.com/office/drawing/2014/main" id="{54EF0AFD-F93A-46F9-9AE3-2B8D089D9F8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4" name="AutoShape 1" descr="https://psfswebp.cc.wmich.edu/cs/FPR/cache/PT_PIXEL_1.gif">
          <a:extLst>
            <a:ext uri="{FF2B5EF4-FFF2-40B4-BE49-F238E27FC236}">
              <a16:creationId xmlns:a16="http://schemas.microsoft.com/office/drawing/2014/main" id="{1625F517-1FE6-425D-A1D9-4F75C912DE1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5" name="AutoShape 1" descr="https://psfswebp.cc.wmich.edu/cs/FPR/cache/PT_PIXEL_1.gif">
          <a:extLst>
            <a:ext uri="{FF2B5EF4-FFF2-40B4-BE49-F238E27FC236}">
              <a16:creationId xmlns:a16="http://schemas.microsoft.com/office/drawing/2014/main" id="{4770427B-2749-4E61-AF29-B56B7EE7A51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6" name="AutoShape 1" descr="https://psfswebp.cc.wmich.edu/cs/FPR/cache/PT_PIXEL_1.gif">
          <a:extLst>
            <a:ext uri="{FF2B5EF4-FFF2-40B4-BE49-F238E27FC236}">
              <a16:creationId xmlns:a16="http://schemas.microsoft.com/office/drawing/2014/main" id="{34A1A077-71BA-48A6-90A5-7D54694978A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7" name="AutoShape 1" descr="https://psfswebp.cc.wmich.edu/cs/FPR/cache/PT_PIXEL_1.gif">
          <a:extLst>
            <a:ext uri="{FF2B5EF4-FFF2-40B4-BE49-F238E27FC236}">
              <a16:creationId xmlns:a16="http://schemas.microsoft.com/office/drawing/2014/main" id="{DF80F802-FEA4-4B90-A1B9-0AE3F9EE198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8" name="AutoShape 1" descr="https://psfswebp.cc.wmich.edu/cs/FPR/cache/PT_PIXEL_1.gif">
          <a:extLst>
            <a:ext uri="{FF2B5EF4-FFF2-40B4-BE49-F238E27FC236}">
              <a16:creationId xmlns:a16="http://schemas.microsoft.com/office/drawing/2014/main" id="{8B9B0022-AB7C-455B-8B66-18FDD2BB099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9" name="AutoShape 1" descr="https://psfswebp.cc.wmich.edu/cs/FPR/cache/PT_PIXEL_1.gif">
          <a:extLst>
            <a:ext uri="{FF2B5EF4-FFF2-40B4-BE49-F238E27FC236}">
              <a16:creationId xmlns:a16="http://schemas.microsoft.com/office/drawing/2014/main" id="{2B02A156-0D48-4BCA-81EB-1800A3E1E9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0" name="AutoShape 1" descr="https://psfswebp.cc.wmich.edu/cs/FPR/cache/PT_PIXEL_1.gif">
          <a:extLst>
            <a:ext uri="{FF2B5EF4-FFF2-40B4-BE49-F238E27FC236}">
              <a16:creationId xmlns:a16="http://schemas.microsoft.com/office/drawing/2014/main" id="{DE2DF803-253F-45FE-B99C-BA97862B46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1" name="AutoShape 1" descr="https://psfswebp.cc.wmich.edu/cs/FPR/cache/PT_PIXEL_1.gif">
          <a:extLst>
            <a:ext uri="{FF2B5EF4-FFF2-40B4-BE49-F238E27FC236}">
              <a16:creationId xmlns:a16="http://schemas.microsoft.com/office/drawing/2014/main" id="{1C224128-2898-44C2-A162-17EECD99F61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2" name="AutoShape 1" descr="https://psfswebp.cc.wmich.edu/cs/FPR/cache/PT_PIXEL_1.gif">
          <a:extLst>
            <a:ext uri="{FF2B5EF4-FFF2-40B4-BE49-F238E27FC236}">
              <a16:creationId xmlns:a16="http://schemas.microsoft.com/office/drawing/2014/main" id="{722E912F-2E5D-4BC3-BF13-2A6AF43FF6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3" name="AutoShape 1" descr="https://psfswebp.cc.wmich.edu/cs/FPR/cache/PT_PIXEL_1.gif">
          <a:extLst>
            <a:ext uri="{FF2B5EF4-FFF2-40B4-BE49-F238E27FC236}">
              <a16:creationId xmlns:a16="http://schemas.microsoft.com/office/drawing/2014/main" id="{735E8F2B-6B9C-4BE8-8A46-772DB5CA4C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4" name="AutoShape 1" descr="https://psfswebp.cc.wmich.edu/cs/FPR/cache/PT_PIXEL_1.gif">
          <a:extLst>
            <a:ext uri="{FF2B5EF4-FFF2-40B4-BE49-F238E27FC236}">
              <a16:creationId xmlns:a16="http://schemas.microsoft.com/office/drawing/2014/main" id="{8F2FD033-C68C-4DDC-8890-6B0ED608F51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5" name="AutoShape 1" descr="https://psfswebp.cc.wmich.edu/cs/FPR/cache/PT_PIXEL_1.gif">
          <a:extLst>
            <a:ext uri="{FF2B5EF4-FFF2-40B4-BE49-F238E27FC236}">
              <a16:creationId xmlns:a16="http://schemas.microsoft.com/office/drawing/2014/main" id="{D2BA8843-1506-470C-B7D2-0513EAEA5AD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706" name="AutoShape 1" descr="https://psfswebp.cc.wmich.edu/cs/FPR/cache/PT_PIXEL_1.gif">
          <a:extLst>
            <a:ext uri="{FF2B5EF4-FFF2-40B4-BE49-F238E27FC236}">
              <a16:creationId xmlns:a16="http://schemas.microsoft.com/office/drawing/2014/main" id="{20ACDC8E-CB8C-485F-9919-99027BFE13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7" name="AutoShape 1" descr="https://psfswebp.cc.wmich.edu/cs/FPR/cache/PT_PIXEL_1.gif">
          <a:extLst>
            <a:ext uri="{FF2B5EF4-FFF2-40B4-BE49-F238E27FC236}">
              <a16:creationId xmlns:a16="http://schemas.microsoft.com/office/drawing/2014/main" id="{697750D9-9E59-435F-BD61-FE603340B3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8" name="AutoShape 1" descr="https://psfswebp.cc.wmich.edu/cs/FPR/cache/PT_PIXEL_1.gif">
          <a:extLst>
            <a:ext uri="{FF2B5EF4-FFF2-40B4-BE49-F238E27FC236}">
              <a16:creationId xmlns:a16="http://schemas.microsoft.com/office/drawing/2014/main" id="{1DFA1E3E-2DFE-436E-A703-E74D961E76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9" name="AutoShape 1" descr="https://psfswebp.cc.wmich.edu/cs/FPR/cache/PT_PIXEL_1.gif">
          <a:extLst>
            <a:ext uri="{FF2B5EF4-FFF2-40B4-BE49-F238E27FC236}">
              <a16:creationId xmlns:a16="http://schemas.microsoft.com/office/drawing/2014/main" id="{A57A0C0B-EF86-4ADA-80BF-676B78AEA69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0" name="AutoShape 1" descr="https://psfswebp.cc.wmich.edu/cs/FPR/cache/PT_PIXEL_1.gif">
          <a:extLst>
            <a:ext uri="{FF2B5EF4-FFF2-40B4-BE49-F238E27FC236}">
              <a16:creationId xmlns:a16="http://schemas.microsoft.com/office/drawing/2014/main" id="{D910C76A-D4E8-4003-8104-82381D1891B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1" name="AutoShape 1" descr="https://psfswebp.cc.wmich.edu/cs/FPR/cache/PT_PIXEL_1.gif">
          <a:extLst>
            <a:ext uri="{FF2B5EF4-FFF2-40B4-BE49-F238E27FC236}">
              <a16:creationId xmlns:a16="http://schemas.microsoft.com/office/drawing/2014/main" id="{B05E5697-F0C9-4C4B-864D-A66FF5784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2" name="AutoShape 1" descr="https://psfswebp.cc.wmich.edu/cs/FPR/cache/PT_PIXEL_1.gif">
          <a:extLst>
            <a:ext uri="{FF2B5EF4-FFF2-40B4-BE49-F238E27FC236}">
              <a16:creationId xmlns:a16="http://schemas.microsoft.com/office/drawing/2014/main" id="{A318EF96-C291-429B-B5D1-7BC4AAB5A46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3" name="AutoShape 1" descr="https://psfswebp.cc.wmich.edu/cs/FPR/cache/PT_PIXEL_1.gif">
          <a:extLst>
            <a:ext uri="{FF2B5EF4-FFF2-40B4-BE49-F238E27FC236}">
              <a16:creationId xmlns:a16="http://schemas.microsoft.com/office/drawing/2014/main" id="{8B126970-0B62-4949-87ED-817C629DCB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4" name="AutoShape 1" descr="https://psfswebp.cc.wmich.edu/cs/FPR/cache/PT_PIXEL_1.gif">
          <a:extLst>
            <a:ext uri="{FF2B5EF4-FFF2-40B4-BE49-F238E27FC236}">
              <a16:creationId xmlns:a16="http://schemas.microsoft.com/office/drawing/2014/main" id="{D0998D0B-9D66-401E-A8F9-1B39619BB15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5" name="AutoShape 1" descr="https://psfswebp.cc.wmich.edu/cs/FPR/cache/PT_PIXEL_1.gif">
          <a:extLst>
            <a:ext uri="{FF2B5EF4-FFF2-40B4-BE49-F238E27FC236}">
              <a16:creationId xmlns:a16="http://schemas.microsoft.com/office/drawing/2014/main" id="{B46B58A9-0BBD-46DE-AC70-B6AC401131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6" name="AutoShape 1" descr="https://psfswebp.cc.wmich.edu/cs/FPR/cache/PT_PIXEL_1.gif">
          <a:extLst>
            <a:ext uri="{FF2B5EF4-FFF2-40B4-BE49-F238E27FC236}">
              <a16:creationId xmlns:a16="http://schemas.microsoft.com/office/drawing/2014/main" id="{9CE2B11B-C366-4116-A2EA-5C99D0D977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7" name="AutoShape 1" descr="https://psfswebp.cc.wmich.edu/cs/FPR/cache/PT_PIXEL_1.gif">
          <a:extLst>
            <a:ext uri="{FF2B5EF4-FFF2-40B4-BE49-F238E27FC236}">
              <a16:creationId xmlns:a16="http://schemas.microsoft.com/office/drawing/2014/main" id="{D5191C0F-2459-4D58-8F9F-57A4B54AEB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8" name="AutoShape 1" descr="https://psfswebp.cc.wmich.edu/cs/FPR/cache/PT_PIXEL_1.gif">
          <a:extLst>
            <a:ext uri="{FF2B5EF4-FFF2-40B4-BE49-F238E27FC236}">
              <a16:creationId xmlns:a16="http://schemas.microsoft.com/office/drawing/2014/main" id="{A01DE0D4-EC77-41BB-A576-676F009273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9" name="AutoShape 1" descr="https://psfswebp.cc.wmich.edu/cs/FPR/cache/PT_PIXEL_1.gif">
          <a:extLst>
            <a:ext uri="{FF2B5EF4-FFF2-40B4-BE49-F238E27FC236}">
              <a16:creationId xmlns:a16="http://schemas.microsoft.com/office/drawing/2014/main" id="{2A3F5E6C-3409-44EE-9121-869E03A1DBD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0" name="AutoShape 1" descr="https://psfswebp.cc.wmich.edu/cs/FPR/cache/PT_PIXEL_1.gif">
          <a:extLst>
            <a:ext uri="{FF2B5EF4-FFF2-40B4-BE49-F238E27FC236}">
              <a16:creationId xmlns:a16="http://schemas.microsoft.com/office/drawing/2014/main" id="{DDCEBB91-4A9C-4D71-97A6-963CC9B6B75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1" name="AutoShape 1" descr="https://psfswebp.cc.wmich.edu/cs/FPR/cache/PT_PIXEL_1.gif">
          <a:extLst>
            <a:ext uri="{FF2B5EF4-FFF2-40B4-BE49-F238E27FC236}">
              <a16:creationId xmlns:a16="http://schemas.microsoft.com/office/drawing/2014/main" id="{5DBC8C25-3DA9-4151-AC98-63CFB04120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2" name="AutoShape 1" descr="https://psfswebp.cc.wmich.edu/cs/FPR/cache/PT_PIXEL_1.gif">
          <a:extLst>
            <a:ext uri="{FF2B5EF4-FFF2-40B4-BE49-F238E27FC236}">
              <a16:creationId xmlns:a16="http://schemas.microsoft.com/office/drawing/2014/main" id="{810F427B-B554-4BD7-BC64-E7708B01E8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3" name="AutoShape 1" descr="https://psfswebp.cc.wmich.edu/cs/FPR/cache/PT_PIXEL_1.gif">
          <a:extLst>
            <a:ext uri="{FF2B5EF4-FFF2-40B4-BE49-F238E27FC236}">
              <a16:creationId xmlns:a16="http://schemas.microsoft.com/office/drawing/2014/main" id="{16CBBE54-8270-420A-A8F2-5589C86DC0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4" name="AutoShape 1" descr="https://psfswebp.cc.wmich.edu/cs/FPR/cache/PT_PIXEL_1.gif">
          <a:extLst>
            <a:ext uri="{FF2B5EF4-FFF2-40B4-BE49-F238E27FC236}">
              <a16:creationId xmlns:a16="http://schemas.microsoft.com/office/drawing/2014/main" id="{05260769-353D-414F-A4E4-7F3DAB8465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5" name="AutoShape 1" descr="https://psfswebp.cc.wmich.edu/cs/FPR/cache/PT_PIXEL_1.gif">
          <a:extLst>
            <a:ext uri="{FF2B5EF4-FFF2-40B4-BE49-F238E27FC236}">
              <a16:creationId xmlns:a16="http://schemas.microsoft.com/office/drawing/2014/main" id="{52592C0A-3185-4D14-8125-C1951CF352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6" name="AutoShape 1" descr="https://psfswebp.cc.wmich.edu/cs/FPR/cache/PT_PIXEL_1.gif">
          <a:extLst>
            <a:ext uri="{FF2B5EF4-FFF2-40B4-BE49-F238E27FC236}">
              <a16:creationId xmlns:a16="http://schemas.microsoft.com/office/drawing/2014/main" id="{C6418311-3001-491D-A082-E347251BD8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7" name="AutoShape 1" descr="https://psfswebp.cc.wmich.edu/cs/FPR/cache/PT_PIXEL_1.gif">
          <a:extLst>
            <a:ext uri="{FF2B5EF4-FFF2-40B4-BE49-F238E27FC236}">
              <a16:creationId xmlns:a16="http://schemas.microsoft.com/office/drawing/2014/main" id="{9588425A-5F73-484D-A812-AF39224769A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8" name="AutoShape 1" descr="https://psfswebp.cc.wmich.edu/cs/FPR/cache/PT_PIXEL_1.gif">
          <a:extLst>
            <a:ext uri="{FF2B5EF4-FFF2-40B4-BE49-F238E27FC236}">
              <a16:creationId xmlns:a16="http://schemas.microsoft.com/office/drawing/2014/main" id="{2A9F6A20-1BD6-492C-900D-BAC5423AAA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9" name="AutoShape 1" descr="https://psfswebp.cc.wmich.edu/cs/FPR/cache/PT_PIXEL_1.gif">
          <a:extLst>
            <a:ext uri="{FF2B5EF4-FFF2-40B4-BE49-F238E27FC236}">
              <a16:creationId xmlns:a16="http://schemas.microsoft.com/office/drawing/2014/main" id="{3F38A6C8-3B1B-4BC9-B51F-340077A9C75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0" name="AutoShape 1" descr="https://psfswebp.cc.wmich.edu/cs/FPR/cache/PT_PIXEL_1.gif">
          <a:extLst>
            <a:ext uri="{FF2B5EF4-FFF2-40B4-BE49-F238E27FC236}">
              <a16:creationId xmlns:a16="http://schemas.microsoft.com/office/drawing/2014/main" id="{451406D8-2F99-4D97-BCEA-DFD97179E3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1" name="AutoShape 1" descr="https://psfswebp.cc.wmich.edu/cs/FPR/cache/PT_PIXEL_1.gif">
          <a:extLst>
            <a:ext uri="{FF2B5EF4-FFF2-40B4-BE49-F238E27FC236}">
              <a16:creationId xmlns:a16="http://schemas.microsoft.com/office/drawing/2014/main" id="{36969FD6-C13F-4EE1-9BE3-50957B6621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2" name="AutoShape 1" descr="https://psfswebp.cc.wmich.edu/cs/FPR/cache/PT_PIXEL_1.gif">
          <a:extLst>
            <a:ext uri="{FF2B5EF4-FFF2-40B4-BE49-F238E27FC236}">
              <a16:creationId xmlns:a16="http://schemas.microsoft.com/office/drawing/2014/main" id="{5EF99467-FFF1-4D70-AA97-BBA07C1EDC8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3" name="AutoShape 1" descr="https://psfswebp.cc.wmich.edu/cs/FPR/cache/PT_PIXEL_1.gif">
          <a:extLst>
            <a:ext uri="{FF2B5EF4-FFF2-40B4-BE49-F238E27FC236}">
              <a16:creationId xmlns:a16="http://schemas.microsoft.com/office/drawing/2014/main" id="{B7EE5669-DE8A-40DE-A101-4D0788C016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4" name="AutoShape 1" descr="https://psfswebp.cc.wmich.edu/cs/FPR/cache/PT_PIXEL_1.gif">
          <a:extLst>
            <a:ext uri="{FF2B5EF4-FFF2-40B4-BE49-F238E27FC236}">
              <a16:creationId xmlns:a16="http://schemas.microsoft.com/office/drawing/2014/main" id="{F25C80B6-5A13-4AFE-A105-E96F3CC47D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735" name="AutoShape 1" descr="https://psfswebp.cc.wmich.edu/cs/FPR/cache/PT_PIXEL_1.gif">
          <a:extLst>
            <a:ext uri="{FF2B5EF4-FFF2-40B4-BE49-F238E27FC236}">
              <a16:creationId xmlns:a16="http://schemas.microsoft.com/office/drawing/2014/main" id="{463AAAA0-2B7D-42FE-BB87-98786776199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6" name="AutoShape 1" descr="https://psfswebp.cc.wmich.edu/cs/FPR/cache/PT_PIXEL_1.gif">
          <a:extLst>
            <a:ext uri="{FF2B5EF4-FFF2-40B4-BE49-F238E27FC236}">
              <a16:creationId xmlns:a16="http://schemas.microsoft.com/office/drawing/2014/main" id="{54CCAEEC-5409-4B44-B486-93966DEA73A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7" name="AutoShape 1" descr="https://psfswebp.cc.wmich.edu/cs/FPR/cache/PT_PIXEL_1.gif">
          <a:extLst>
            <a:ext uri="{FF2B5EF4-FFF2-40B4-BE49-F238E27FC236}">
              <a16:creationId xmlns:a16="http://schemas.microsoft.com/office/drawing/2014/main" id="{0BDA0641-F931-442B-B0BE-685231940E2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8" name="AutoShape 1" descr="https://psfswebp.cc.wmich.edu/cs/FPR/cache/PT_PIXEL_1.gif">
          <a:extLst>
            <a:ext uri="{FF2B5EF4-FFF2-40B4-BE49-F238E27FC236}">
              <a16:creationId xmlns:a16="http://schemas.microsoft.com/office/drawing/2014/main" id="{F06F1B9B-A42C-479B-B16E-8C7CAF76988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9" name="AutoShape 1" descr="https://psfswebp.cc.wmich.edu/cs/FPR/cache/PT_PIXEL_1.gif">
          <a:extLst>
            <a:ext uri="{FF2B5EF4-FFF2-40B4-BE49-F238E27FC236}">
              <a16:creationId xmlns:a16="http://schemas.microsoft.com/office/drawing/2014/main" id="{C73DD3A2-1426-4A0C-8BBC-ED98F273F7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0" name="AutoShape 1" descr="https://psfswebp.cc.wmich.edu/cs/FPR/cache/PT_PIXEL_1.gif">
          <a:extLst>
            <a:ext uri="{FF2B5EF4-FFF2-40B4-BE49-F238E27FC236}">
              <a16:creationId xmlns:a16="http://schemas.microsoft.com/office/drawing/2014/main" id="{433F92A1-996B-440A-91F6-88F644EFCA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1" name="AutoShape 1" descr="https://psfswebp.cc.wmich.edu/cs/FPR/cache/PT_PIXEL_1.gif">
          <a:extLst>
            <a:ext uri="{FF2B5EF4-FFF2-40B4-BE49-F238E27FC236}">
              <a16:creationId xmlns:a16="http://schemas.microsoft.com/office/drawing/2014/main" id="{3DD960AB-367A-488E-BFC3-C0A19B9BBB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2" name="AutoShape 1" descr="https://psfswebp.cc.wmich.edu/cs/FPR/cache/PT_PIXEL_1.gif">
          <a:extLst>
            <a:ext uri="{FF2B5EF4-FFF2-40B4-BE49-F238E27FC236}">
              <a16:creationId xmlns:a16="http://schemas.microsoft.com/office/drawing/2014/main" id="{7DB059E1-E0C3-4600-8392-65FCD1EF98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3" name="AutoShape 1" descr="https://psfswebp.cc.wmich.edu/cs/FPR/cache/PT_PIXEL_1.gif">
          <a:extLst>
            <a:ext uri="{FF2B5EF4-FFF2-40B4-BE49-F238E27FC236}">
              <a16:creationId xmlns:a16="http://schemas.microsoft.com/office/drawing/2014/main" id="{21F0EF68-0BBE-4418-8A24-1769F25673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4" name="AutoShape 1" descr="https://psfswebp.cc.wmich.edu/cs/FPR/cache/PT_PIXEL_1.gif">
          <a:extLst>
            <a:ext uri="{FF2B5EF4-FFF2-40B4-BE49-F238E27FC236}">
              <a16:creationId xmlns:a16="http://schemas.microsoft.com/office/drawing/2014/main" id="{AE89A8BB-9D6F-4BE6-955C-A2EF512C3A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5" name="AutoShape 1" descr="https://psfswebp.cc.wmich.edu/cs/FPR/cache/PT_PIXEL_1.gif">
          <a:extLst>
            <a:ext uri="{FF2B5EF4-FFF2-40B4-BE49-F238E27FC236}">
              <a16:creationId xmlns:a16="http://schemas.microsoft.com/office/drawing/2014/main" id="{9A684B35-053A-4C04-AB81-0A3489F2CC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6" name="AutoShape 1" descr="https://psfswebp.cc.wmich.edu/cs/FPR/cache/PT_PIXEL_1.gif">
          <a:extLst>
            <a:ext uri="{FF2B5EF4-FFF2-40B4-BE49-F238E27FC236}">
              <a16:creationId xmlns:a16="http://schemas.microsoft.com/office/drawing/2014/main" id="{00E96C2D-A6C3-43BD-9E86-1A9E636701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7" name="AutoShape 1" descr="https://psfswebp.cc.wmich.edu/cs/FPR/cache/PT_PIXEL_1.gif">
          <a:extLst>
            <a:ext uri="{FF2B5EF4-FFF2-40B4-BE49-F238E27FC236}">
              <a16:creationId xmlns:a16="http://schemas.microsoft.com/office/drawing/2014/main" id="{B31A0B4C-503E-49C8-A2AC-69EFC3724FF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8" name="AutoShape 1" descr="https://psfswebp.cc.wmich.edu/cs/FPR/cache/PT_PIXEL_1.gif">
          <a:extLst>
            <a:ext uri="{FF2B5EF4-FFF2-40B4-BE49-F238E27FC236}">
              <a16:creationId xmlns:a16="http://schemas.microsoft.com/office/drawing/2014/main" id="{D498E585-8EE1-410B-875E-652AC91A97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9" name="AutoShape 1" descr="https://psfswebp.cc.wmich.edu/cs/FPR/cache/PT_PIXEL_1.gif">
          <a:extLst>
            <a:ext uri="{FF2B5EF4-FFF2-40B4-BE49-F238E27FC236}">
              <a16:creationId xmlns:a16="http://schemas.microsoft.com/office/drawing/2014/main" id="{21A0302C-3609-4D52-BD49-08CB51204F6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0" name="AutoShape 1" descr="https://psfswebp.cc.wmich.edu/cs/FPR/cache/PT_PIXEL_1.gif">
          <a:extLst>
            <a:ext uri="{FF2B5EF4-FFF2-40B4-BE49-F238E27FC236}">
              <a16:creationId xmlns:a16="http://schemas.microsoft.com/office/drawing/2014/main" id="{0F8D441C-E570-4655-ABDC-DBC38CD613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1" name="AutoShape 1" descr="https://psfswebp.cc.wmich.edu/cs/FPR/cache/PT_PIXEL_1.gif">
          <a:extLst>
            <a:ext uri="{FF2B5EF4-FFF2-40B4-BE49-F238E27FC236}">
              <a16:creationId xmlns:a16="http://schemas.microsoft.com/office/drawing/2014/main" id="{64FA19D7-80D0-4DD5-AB59-7AB847C468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2" name="AutoShape 1" descr="https://psfswebp.cc.wmich.edu/cs/FPR/cache/PT_PIXEL_1.gif">
          <a:extLst>
            <a:ext uri="{FF2B5EF4-FFF2-40B4-BE49-F238E27FC236}">
              <a16:creationId xmlns:a16="http://schemas.microsoft.com/office/drawing/2014/main" id="{1858E0A2-85F5-452E-BC7B-52BD5D9C149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3" name="AutoShape 1" descr="https://psfswebp.cc.wmich.edu/cs/FPR/cache/PT_PIXEL_1.gif">
          <a:extLst>
            <a:ext uri="{FF2B5EF4-FFF2-40B4-BE49-F238E27FC236}">
              <a16:creationId xmlns:a16="http://schemas.microsoft.com/office/drawing/2014/main" id="{280F0F45-76F1-4015-B03F-8B8F0A48B5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85" zoomScaleNormal="85" workbookViewId="0">
      <selection activeCell="B1" sqref="B1:G1"/>
    </sheetView>
  </sheetViews>
  <sheetFormatPr defaultColWidth="8.6640625" defaultRowHeight="15"/>
  <cols>
    <col min="1" max="1" width="38.5546875" style="6" customWidth="1"/>
    <col min="2" max="7" width="15.44140625" style="6" customWidth="1"/>
    <col min="8" max="8" width="8.6640625" style="6"/>
    <col min="9" max="9" width="18.44140625" style="6" customWidth="1"/>
    <col min="10" max="10" width="20.5546875" style="6" customWidth="1"/>
    <col min="11" max="16384" width="8.6640625" style="6"/>
  </cols>
  <sheetData>
    <row r="1" spans="1:10" ht="43.95" customHeight="1">
      <c r="A1" s="35" t="s">
        <v>55</v>
      </c>
      <c r="B1" s="141"/>
      <c r="C1" s="141"/>
      <c r="D1" s="141"/>
      <c r="E1" s="141"/>
      <c r="F1" s="141"/>
      <c r="G1" s="141"/>
    </row>
    <row r="2" spans="1:10" ht="25.5" customHeight="1">
      <c r="A2" s="35" t="s">
        <v>56</v>
      </c>
      <c r="B2" s="142"/>
      <c r="C2" s="142"/>
      <c r="D2" s="142"/>
      <c r="E2" s="142"/>
      <c r="F2" s="142"/>
      <c r="G2" s="142"/>
    </row>
    <row r="3" spans="1:10" ht="25.5" customHeight="1">
      <c r="A3" s="35" t="s">
        <v>48</v>
      </c>
      <c r="B3" s="105"/>
      <c r="C3" s="36"/>
      <c r="D3" s="36"/>
      <c r="E3" s="14"/>
      <c r="F3" s="67" t="s">
        <v>121</v>
      </c>
      <c r="G3" s="68">
        <f>G74</f>
        <v>0</v>
      </c>
    </row>
    <row r="4" spans="1:10" ht="25.5" customHeight="1">
      <c r="A4" s="35" t="s">
        <v>49</v>
      </c>
      <c r="B4" s="106"/>
      <c r="C4" s="36"/>
      <c r="D4" s="36"/>
      <c r="E4" s="38"/>
      <c r="F4" s="38"/>
      <c r="J4" s="67"/>
    </row>
    <row r="5" spans="1:10" ht="14.25" customHeight="1"/>
    <row r="6" spans="1:10" s="7" customFormat="1">
      <c r="A6" s="39" t="s">
        <v>31</v>
      </c>
      <c r="B6" s="69" t="s">
        <v>50</v>
      </c>
      <c r="C6" s="69" t="s">
        <v>51</v>
      </c>
      <c r="D6" s="69" t="s">
        <v>52</v>
      </c>
      <c r="E6" s="69" t="s">
        <v>53</v>
      </c>
      <c r="F6" s="70" t="s">
        <v>54</v>
      </c>
      <c r="G6" s="71" t="s">
        <v>38</v>
      </c>
      <c r="H6" s="66"/>
      <c r="I6" s="67" t="s">
        <v>67</v>
      </c>
    </row>
    <row r="7" spans="1:10" ht="28.5" customHeight="1">
      <c r="A7" s="15"/>
      <c r="B7" s="16"/>
      <c r="C7" s="16"/>
      <c r="D7" s="16"/>
      <c r="E7" s="16"/>
      <c r="F7" s="16"/>
      <c r="G7" s="16">
        <f>SUM(B7:F7)</f>
        <v>0</v>
      </c>
    </row>
    <row r="8" spans="1:10" ht="24" customHeight="1">
      <c r="A8" s="15"/>
      <c r="B8" s="16"/>
      <c r="C8" s="16"/>
      <c r="D8" s="16"/>
      <c r="E8" s="16"/>
      <c r="F8" s="16"/>
      <c r="G8" s="16">
        <f t="shared" ref="G8:G10" si="0">SUM(B8:F8)</f>
        <v>0</v>
      </c>
    </row>
    <row r="9" spans="1:10" ht="24" customHeight="1">
      <c r="A9" s="15"/>
      <c r="B9" s="16"/>
      <c r="C9" s="16"/>
      <c r="D9" s="16"/>
      <c r="E9" s="16"/>
      <c r="F9" s="16"/>
      <c r="G9" s="16">
        <f t="shared" si="0"/>
        <v>0</v>
      </c>
    </row>
    <row r="10" spans="1:10" ht="24" customHeight="1">
      <c r="A10" s="17"/>
      <c r="B10" s="16"/>
      <c r="C10" s="16"/>
      <c r="D10" s="16"/>
      <c r="E10" s="16"/>
      <c r="F10" s="16"/>
      <c r="G10" s="16">
        <f t="shared" si="0"/>
        <v>0</v>
      </c>
    </row>
    <row r="11" spans="1:10">
      <c r="A11" s="18" t="s">
        <v>64</v>
      </c>
      <c r="B11" s="19">
        <f>SUM(B7:B10)</f>
        <v>0</v>
      </c>
      <c r="C11" s="19">
        <f t="shared" ref="C11:F11" si="1">SUM(C7:C10)</f>
        <v>0</v>
      </c>
      <c r="D11" s="19">
        <f t="shared" si="1"/>
        <v>0</v>
      </c>
      <c r="E11" s="19">
        <f t="shared" si="1"/>
        <v>0</v>
      </c>
      <c r="F11" s="19">
        <f t="shared" si="1"/>
        <v>0</v>
      </c>
      <c r="G11" s="19">
        <f>SUM(G7:G10)</f>
        <v>0</v>
      </c>
      <c r="I11" s="68">
        <f>SUM(B11,C11,D11,E11,F11)-G11</f>
        <v>0</v>
      </c>
      <c r="J11" s="68"/>
    </row>
    <row r="12" spans="1:10">
      <c r="A12" s="40" t="s">
        <v>32</v>
      </c>
      <c r="B12" s="41"/>
      <c r="C12" s="41"/>
      <c r="D12" s="41"/>
      <c r="E12" s="41"/>
      <c r="F12" s="42"/>
      <c r="G12" s="42"/>
      <c r="I12" s="68"/>
      <c r="J12" s="68"/>
    </row>
    <row r="13" spans="1:10" ht="22.95" customHeight="1">
      <c r="A13" s="21"/>
      <c r="B13" s="16"/>
      <c r="C13" s="16"/>
      <c r="D13" s="16"/>
      <c r="E13" s="16"/>
      <c r="F13" s="16"/>
      <c r="G13" s="16">
        <f t="shared" ref="G13:G16" si="2">SUM(B13:F13)</f>
        <v>0</v>
      </c>
      <c r="I13" s="68"/>
      <c r="J13" s="68"/>
    </row>
    <row r="14" spans="1:10" ht="21.6" customHeight="1">
      <c r="A14" s="21"/>
      <c r="B14" s="16"/>
      <c r="C14" s="16"/>
      <c r="D14" s="16"/>
      <c r="E14" s="16"/>
      <c r="F14" s="16"/>
      <c r="G14" s="16">
        <f t="shared" si="2"/>
        <v>0</v>
      </c>
      <c r="I14" s="68"/>
      <c r="J14" s="68"/>
    </row>
    <row r="15" spans="1:10" ht="21" customHeight="1">
      <c r="A15" s="21"/>
      <c r="B15" s="16"/>
      <c r="C15" s="16"/>
      <c r="D15" s="16"/>
      <c r="E15" s="16"/>
      <c r="F15" s="16"/>
      <c r="G15" s="16">
        <f t="shared" si="2"/>
        <v>0</v>
      </c>
      <c r="I15" s="68"/>
      <c r="J15" s="68"/>
    </row>
    <row r="16" spans="1:10" ht="21" customHeight="1">
      <c r="A16" s="21"/>
      <c r="B16" s="16"/>
      <c r="C16" s="16"/>
      <c r="D16" s="16"/>
      <c r="E16" s="16"/>
      <c r="F16" s="16"/>
      <c r="G16" s="16">
        <f t="shared" si="2"/>
        <v>0</v>
      </c>
      <c r="I16" s="68"/>
      <c r="J16" s="68"/>
    </row>
    <row r="17" spans="1:10">
      <c r="A17" s="18" t="s">
        <v>65</v>
      </c>
      <c r="B17" s="19">
        <f>SUM(B13:B16)</f>
        <v>0</v>
      </c>
      <c r="C17" s="19">
        <f t="shared" ref="C17:F17" si="3">SUM(C13:C16)</f>
        <v>0</v>
      </c>
      <c r="D17" s="19">
        <f t="shared" si="3"/>
        <v>0</v>
      </c>
      <c r="E17" s="19">
        <f t="shared" si="3"/>
        <v>0</v>
      </c>
      <c r="F17" s="19">
        <f t="shared" si="3"/>
        <v>0</v>
      </c>
      <c r="G17" s="19">
        <f>SUM(G12:G16)</f>
        <v>0</v>
      </c>
      <c r="I17" s="68">
        <f>SUM(B17,C17,D17,E17,F17)-G17</f>
        <v>0</v>
      </c>
      <c r="J17" s="68"/>
    </row>
    <row r="18" spans="1:10" ht="24.6">
      <c r="A18" s="45" t="s">
        <v>60</v>
      </c>
      <c r="B18" s="43"/>
      <c r="C18" s="43"/>
      <c r="D18" s="43"/>
      <c r="E18" s="43"/>
      <c r="F18" s="42"/>
      <c r="G18" s="42"/>
      <c r="I18" s="68"/>
      <c r="J18" s="68"/>
    </row>
    <row r="19" spans="1:10" ht="23.25" customHeight="1">
      <c r="A19" s="23">
        <f>A7</f>
        <v>0</v>
      </c>
      <c r="B19" s="16">
        <f>B7*0.1815</f>
        <v>0</v>
      </c>
      <c r="C19" s="16"/>
      <c r="D19" s="16"/>
      <c r="E19" s="16"/>
      <c r="F19" s="16"/>
      <c r="G19" s="16">
        <f t="shared" ref="G19:G26" si="4">SUM(B19:F19)</f>
        <v>0</v>
      </c>
      <c r="I19" s="68"/>
      <c r="J19" s="68"/>
    </row>
    <row r="20" spans="1:10" ht="23.25" customHeight="1">
      <c r="A20" s="23">
        <f>A8</f>
        <v>0</v>
      </c>
      <c r="B20" s="16"/>
      <c r="C20" s="16"/>
      <c r="D20" s="16"/>
      <c r="E20" s="16"/>
      <c r="F20" s="16"/>
      <c r="G20" s="16">
        <f t="shared" si="4"/>
        <v>0</v>
      </c>
      <c r="I20" s="68"/>
      <c r="J20" s="68"/>
    </row>
    <row r="21" spans="1:10" ht="23.25" customHeight="1">
      <c r="A21" s="23">
        <f>A9</f>
        <v>0</v>
      </c>
      <c r="B21" s="16"/>
      <c r="C21" s="16"/>
      <c r="D21" s="16"/>
      <c r="E21" s="16"/>
      <c r="F21" s="16"/>
      <c r="G21" s="16">
        <f t="shared" si="4"/>
        <v>0</v>
      </c>
      <c r="I21" s="68"/>
      <c r="J21" s="68"/>
    </row>
    <row r="22" spans="1:10" ht="23.25" customHeight="1">
      <c r="A22" s="23">
        <f>A10</f>
        <v>0</v>
      </c>
      <c r="B22" s="16"/>
      <c r="C22" s="16"/>
      <c r="D22" s="16"/>
      <c r="E22" s="16"/>
      <c r="F22" s="16"/>
      <c r="G22" s="16">
        <f t="shared" si="4"/>
        <v>0</v>
      </c>
      <c r="I22" s="68"/>
      <c r="J22" s="68"/>
    </row>
    <row r="23" spans="1:10" ht="23.25" customHeight="1">
      <c r="A23" s="21">
        <f>A13</f>
        <v>0</v>
      </c>
      <c r="B23" s="16">
        <v>0</v>
      </c>
      <c r="C23" s="16"/>
      <c r="D23" s="16"/>
      <c r="E23" s="16"/>
      <c r="F23" s="16"/>
      <c r="G23" s="16">
        <f t="shared" si="4"/>
        <v>0</v>
      </c>
      <c r="I23" s="68"/>
      <c r="J23" s="68"/>
    </row>
    <row r="24" spans="1:10" ht="23.25" customHeight="1">
      <c r="A24" s="23">
        <f>A14</f>
        <v>0</v>
      </c>
      <c r="B24" s="16">
        <f>B14*0.0765</f>
        <v>0</v>
      </c>
      <c r="C24" s="16"/>
      <c r="D24" s="16"/>
      <c r="E24" s="16"/>
      <c r="F24" s="16"/>
      <c r="G24" s="16">
        <f t="shared" si="4"/>
        <v>0</v>
      </c>
      <c r="I24" s="68"/>
      <c r="J24" s="68"/>
    </row>
    <row r="25" spans="1:10" ht="23.25" customHeight="1">
      <c r="A25" s="23">
        <f>A15</f>
        <v>0</v>
      </c>
      <c r="B25" s="16"/>
      <c r="C25" s="16"/>
      <c r="D25" s="16"/>
      <c r="E25" s="16"/>
      <c r="F25" s="16"/>
      <c r="G25" s="16">
        <f t="shared" si="4"/>
        <v>0</v>
      </c>
      <c r="I25" s="68"/>
      <c r="J25" s="68"/>
    </row>
    <row r="26" spans="1:10" ht="23.25" customHeight="1">
      <c r="A26" s="23">
        <f>A16</f>
        <v>0</v>
      </c>
      <c r="B26" s="16"/>
      <c r="C26" s="16"/>
      <c r="D26" s="16"/>
      <c r="E26" s="16"/>
      <c r="F26" s="16"/>
      <c r="G26" s="16">
        <f t="shared" si="4"/>
        <v>0</v>
      </c>
      <c r="I26" s="68"/>
      <c r="J26" s="68"/>
    </row>
    <row r="27" spans="1:10">
      <c r="A27" s="26" t="s">
        <v>66</v>
      </c>
      <c r="B27" s="24">
        <f>SUM(B19:B26)</f>
        <v>0</v>
      </c>
      <c r="C27" s="24">
        <f t="shared" ref="C27:F27" si="5">SUM(C19:C26)</f>
        <v>0</v>
      </c>
      <c r="D27" s="24">
        <f t="shared" si="5"/>
        <v>0</v>
      </c>
      <c r="E27" s="24">
        <f t="shared" si="5"/>
        <v>0</v>
      </c>
      <c r="F27" s="24">
        <f t="shared" si="5"/>
        <v>0</v>
      </c>
      <c r="G27" s="19">
        <f>SUM(G19:G26)</f>
        <v>0</v>
      </c>
      <c r="I27" s="68">
        <f>SUM(B27,C27,D27,E27,F27)-G27</f>
        <v>0</v>
      </c>
      <c r="J27" s="68"/>
    </row>
    <row r="28" spans="1:10" ht="33.75" customHeight="1">
      <c r="A28" s="54" t="s">
        <v>33</v>
      </c>
      <c r="B28" s="19">
        <f t="shared" ref="B28:F28" si="6">SUM(B27+B17+B11)</f>
        <v>0</v>
      </c>
      <c r="C28" s="19">
        <f t="shared" si="6"/>
        <v>0</v>
      </c>
      <c r="D28" s="19">
        <f t="shared" si="6"/>
        <v>0</v>
      </c>
      <c r="E28" s="19">
        <f t="shared" si="6"/>
        <v>0</v>
      </c>
      <c r="F28" s="19">
        <f t="shared" si="6"/>
        <v>0</v>
      </c>
      <c r="G28" s="19">
        <f>SUM(G27+G17+G11)</f>
        <v>0</v>
      </c>
      <c r="I28" s="68">
        <f>SUM(B28,C28,D28,E28,F28)-G28</f>
        <v>0</v>
      </c>
      <c r="J28" s="68"/>
    </row>
    <row r="29" spans="1:10" ht="44.4">
      <c r="A29" s="44" t="s">
        <v>59</v>
      </c>
      <c r="B29" s="43"/>
      <c r="C29" s="43"/>
      <c r="D29" s="43"/>
      <c r="E29" s="43"/>
      <c r="F29" s="42"/>
      <c r="G29" s="42"/>
      <c r="I29" s="68"/>
      <c r="J29" s="68"/>
    </row>
    <row r="30" spans="1:10" ht="19.350000000000001" customHeight="1">
      <c r="A30" s="74"/>
      <c r="B30" s="22"/>
      <c r="C30" s="22"/>
      <c r="D30" s="22"/>
      <c r="E30" s="22"/>
      <c r="F30" s="22"/>
      <c r="G30" s="16">
        <f t="shared" ref="G30:G31" si="7">SUM(B30:F30)</f>
        <v>0</v>
      </c>
      <c r="I30" s="68"/>
      <c r="J30" s="68"/>
    </row>
    <row r="31" spans="1:10" ht="18.600000000000001" customHeight="1">
      <c r="A31" s="25"/>
      <c r="B31" s="22"/>
      <c r="C31" s="22"/>
      <c r="D31" s="22"/>
      <c r="E31" s="22"/>
      <c r="F31" s="22"/>
      <c r="G31" s="16">
        <f t="shared" si="7"/>
        <v>0</v>
      </c>
      <c r="I31" s="68"/>
      <c r="J31" s="68"/>
    </row>
    <row r="32" spans="1:10" ht="24" customHeight="1">
      <c r="A32" s="26" t="s">
        <v>22</v>
      </c>
      <c r="B32" s="19">
        <f>SUM(B30:B31)</f>
        <v>0</v>
      </c>
      <c r="C32" s="19">
        <f t="shared" ref="C32:F32" si="8">SUM(C30:C31)</f>
        <v>0</v>
      </c>
      <c r="D32" s="19">
        <f t="shared" si="8"/>
        <v>0</v>
      </c>
      <c r="E32" s="19">
        <f t="shared" si="8"/>
        <v>0</v>
      </c>
      <c r="F32" s="19">
        <f t="shared" si="8"/>
        <v>0</v>
      </c>
      <c r="G32" s="19">
        <f t="shared" ref="G32" si="9">SUM(G30:G31)</f>
        <v>0</v>
      </c>
      <c r="I32" s="68">
        <f>SUM(B32,C32,D32,E32,F32)-G32</f>
        <v>0</v>
      </c>
      <c r="J32" s="68"/>
    </row>
    <row r="33" spans="1:10">
      <c r="A33" s="40" t="s">
        <v>34</v>
      </c>
      <c r="B33" s="43"/>
      <c r="C33" s="43"/>
      <c r="D33" s="43"/>
      <c r="E33" s="43"/>
      <c r="F33" s="42"/>
      <c r="G33" s="42"/>
      <c r="I33" s="68"/>
      <c r="J33" s="68"/>
    </row>
    <row r="34" spans="1:10" s="48" customFormat="1" ht="4.3499999999999996" customHeight="1">
      <c r="A34" s="51"/>
      <c r="B34" s="46"/>
      <c r="C34" s="46"/>
      <c r="D34" s="46"/>
      <c r="E34" s="46"/>
      <c r="F34" s="47"/>
      <c r="G34" s="47"/>
      <c r="I34" s="68"/>
      <c r="J34" s="68"/>
    </row>
    <row r="35" spans="1:10">
      <c r="A35" s="40" t="s">
        <v>39</v>
      </c>
      <c r="B35" s="43"/>
      <c r="C35" s="43"/>
      <c r="D35" s="43"/>
      <c r="E35" s="43"/>
      <c r="F35" s="42"/>
      <c r="G35" s="42"/>
      <c r="I35" s="68"/>
      <c r="J35" s="68"/>
    </row>
    <row r="36" spans="1:10">
      <c r="A36" s="27"/>
      <c r="B36" s="22"/>
      <c r="C36" s="22"/>
      <c r="D36" s="22"/>
      <c r="E36" s="22"/>
      <c r="F36" s="22"/>
      <c r="G36" s="16">
        <f t="shared" ref="G36:G38" si="10">SUM(B36:F36)</f>
        <v>0</v>
      </c>
      <c r="I36" s="68"/>
      <c r="J36" s="68"/>
    </row>
    <row r="37" spans="1:10">
      <c r="A37" s="27"/>
      <c r="B37" s="22"/>
      <c r="C37" s="22"/>
      <c r="D37" s="22"/>
      <c r="E37" s="22"/>
      <c r="F37" s="22"/>
      <c r="G37" s="16">
        <f t="shared" si="10"/>
        <v>0</v>
      </c>
      <c r="I37" s="68"/>
      <c r="J37" s="68"/>
    </row>
    <row r="38" spans="1:10" ht="16.5" customHeight="1">
      <c r="A38" s="27"/>
      <c r="B38" s="22"/>
      <c r="C38" s="22"/>
      <c r="D38" s="22"/>
      <c r="E38" s="22"/>
      <c r="F38" s="22"/>
      <c r="G38" s="16">
        <f t="shared" si="10"/>
        <v>0</v>
      </c>
      <c r="I38" s="68"/>
      <c r="J38" s="68"/>
    </row>
    <row r="39" spans="1:10">
      <c r="A39" s="52" t="s">
        <v>41</v>
      </c>
      <c r="B39" s="53">
        <f>SUM(B36:B38)</f>
        <v>0</v>
      </c>
      <c r="C39" s="53">
        <f t="shared" ref="C39:F39" si="11">SUM(C36:C38)</f>
        <v>0</v>
      </c>
      <c r="D39" s="53">
        <f t="shared" si="11"/>
        <v>0</v>
      </c>
      <c r="E39" s="53">
        <f t="shared" si="11"/>
        <v>0</v>
      </c>
      <c r="F39" s="53">
        <f t="shared" si="11"/>
        <v>0</v>
      </c>
      <c r="G39" s="53">
        <f>SUM(G36:G38)</f>
        <v>0</v>
      </c>
      <c r="I39" s="68">
        <f>SUM(B39,C39,D39,E39,F39)-G39</f>
        <v>0</v>
      </c>
      <c r="J39" s="68"/>
    </row>
    <row r="40" spans="1:10" ht="15.75" customHeight="1">
      <c r="A40" s="45" t="s">
        <v>40</v>
      </c>
      <c r="B40" s="43"/>
      <c r="C40" s="43"/>
      <c r="D40" s="43"/>
      <c r="E40" s="43"/>
      <c r="F40" s="42"/>
      <c r="G40" s="43"/>
      <c r="I40" s="68"/>
      <c r="J40" s="68"/>
    </row>
    <row r="41" spans="1:10" ht="17.7" customHeight="1">
      <c r="A41" s="21"/>
      <c r="B41" s="16"/>
      <c r="C41" s="16"/>
      <c r="D41" s="16"/>
      <c r="E41" s="16"/>
      <c r="F41" s="16"/>
      <c r="G41" s="16">
        <f t="shared" ref="G41:G42" si="12">SUM(B41:F41)</f>
        <v>0</v>
      </c>
      <c r="I41" s="68"/>
      <c r="J41" s="68"/>
    </row>
    <row r="42" spans="1:10" ht="17.7" customHeight="1">
      <c r="A42" s="27"/>
      <c r="B42" s="16"/>
      <c r="C42" s="16"/>
      <c r="D42" s="16"/>
      <c r="E42" s="16"/>
      <c r="F42" s="16"/>
      <c r="G42" s="16">
        <f t="shared" si="12"/>
        <v>0</v>
      </c>
      <c r="I42" s="68"/>
      <c r="J42" s="68"/>
    </row>
    <row r="43" spans="1:10">
      <c r="A43" s="52" t="s">
        <v>42</v>
      </c>
      <c r="B43" s="53">
        <f>SUM(B41:B42)</f>
        <v>0</v>
      </c>
      <c r="C43" s="53">
        <f t="shared" ref="C43:F43" si="13">SUM(C41:C42)</f>
        <v>0</v>
      </c>
      <c r="D43" s="53">
        <f t="shared" si="13"/>
        <v>0</v>
      </c>
      <c r="E43" s="53">
        <f t="shared" si="13"/>
        <v>0</v>
      </c>
      <c r="F43" s="53">
        <f t="shared" si="13"/>
        <v>0</v>
      </c>
      <c r="G43" s="53">
        <f t="shared" ref="G43" si="14">SUM(G41:G42)</f>
        <v>0</v>
      </c>
      <c r="I43" s="68">
        <f>SUM(B43,C43,D43,E43,F43)-G43</f>
        <v>0</v>
      </c>
      <c r="J43" s="68"/>
    </row>
    <row r="44" spans="1:10" ht="29.25" customHeight="1">
      <c r="A44" s="26" t="s">
        <v>23</v>
      </c>
      <c r="B44" s="19">
        <f>SUM(B43,B39)</f>
        <v>0</v>
      </c>
      <c r="C44" s="19">
        <f t="shared" ref="C44:F44" si="15">SUM(C43,C39)</f>
        <v>0</v>
      </c>
      <c r="D44" s="19">
        <f t="shared" si="15"/>
        <v>0</v>
      </c>
      <c r="E44" s="19">
        <f t="shared" si="15"/>
        <v>0</v>
      </c>
      <c r="F44" s="19">
        <f t="shared" si="15"/>
        <v>0</v>
      </c>
      <c r="G44" s="19">
        <f t="shared" ref="G44" si="16">SUM(G43,G39)</f>
        <v>0</v>
      </c>
      <c r="I44" s="68">
        <f>SUM(B44,C44,D44,E44,F44)-G44</f>
        <v>0</v>
      </c>
      <c r="J44" s="68"/>
    </row>
    <row r="45" spans="1:10" s="48" customFormat="1" ht="21" customHeight="1">
      <c r="A45" s="45" t="s">
        <v>35</v>
      </c>
      <c r="B45" s="43"/>
      <c r="C45" s="43"/>
      <c r="D45" s="43"/>
      <c r="E45" s="43"/>
      <c r="F45" s="42"/>
      <c r="G45" s="42"/>
      <c r="I45" s="68"/>
      <c r="J45" s="68"/>
    </row>
    <row r="46" spans="1:10" s="48" customFormat="1" ht="26.4" customHeight="1">
      <c r="A46" s="143" t="s">
        <v>15</v>
      </c>
      <c r="B46" s="143"/>
      <c r="C46" s="143"/>
      <c r="D46" s="143"/>
      <c r="E46" s="143"/>
      <c r="F46" s="143"/>
      <c r="G46" s="144"/>
      <c r="I46" s="68"/>
      <c r="J46" s="68"/>
    </row>
    <row r="47" spans="1:10" s="48" customFormat="1" ht="26.4" customHeight="1">
      <c r="A47" s="145" t="s">
        <v>99</v>
      </c>
      <c r="B47" s="145"/>
      <c r="C47" s="145"/>
      <c r="D47" s="145"/>
      <c r="E47" s="145"/>
      <c r="F47" s="145"/>
      <c r="G47" s="146"/>
      <c r="I47" s="68"/>
      <c r="J47" s="68"/>
    </row>
    <row r="48" spans="1:10" ht="20.25" customHeight="1">
      <c r="A48" s="28" t="s">
        <v>97</v>
      </c>
      <c r="B48" s="22"/>
      <c r="C48" s="22"/>
      <c r="D48" s="22"/>
      <c r="E48" s="22"/>
      <c r="F48" s="22"/>
      <c r="G48" s="16">
        <f t="shared" ref="G48:G51" si="17">SUM(B48:F48)</f>
        <v>0</v>
      </c>
      <c r="I48" s="68"/>
      <c r="J48" s="68"/>
    </row>
    <row r="49" spans="1:25" ht="20.25" customHeight="1">
      <c r="A49" s="28" t="s">
        <v>34</v>
      </c>
      <c r="B49" s="22"/>
      <c r="C49" s="22"/>
      <c r="D49" s="22"/>
      <c r="E49" s="22"/>
      <c r="F49" s="22"/>
      <c r="G49" s="16">
        <f t="shared" si="17"/>
        <v>0</v>
      </c>
      <c r="I49" s="68"/>
      <c r="J49" s="68"/>
    </row>
    <row r="50" spans="1:25" ht="20.25" customHeight="1">
      <c r="A50" s="28" t="s">
        <v>98</v>
      </c>
      <c r="B50" s="22"/>
      <c r="C50" s="22"/>
      <c r="D50" s="22"/>
      <c r="E50" s="22"/>
      <c r="F50" s="22"/>
      <c r="G50" s="16">
        <f t="shared" si="17"/>
        <v>0</v>
      </c>
      <c r="I50" s="68"/>
      <c r="J50" s="68"/>
    </row>
    <row r="51" spans="1:25" ht="20.25" customHeight="1">
      <c r="A51" s="100" t="s">
        <v>21</v>
      </c>
      <c r="B51" s="22"/>
      <c r="C51" s="22"/>
      <c r="D51" s="22"/>
      <c r="E51" s="22"/>
      <c r="F51" s="22"/>
      <c r="G51" s="16">
        <f t="shared" si="17"/>
        <v>0</v>
      </c>
      <c r="I51" s="68"/>
      <c r="J51" s="68"/>
    </row>
    <row r="52" spans="1:25">
      <c r="A52" s="18" t="s">
        <v>24</v>
      </c>
      <c r="B52" s="19">
        <f t="shared" ref="B52:G52" si="18">SUM(B48:B51)</f>
        <v>0</v>
      </c>
      <c r="C52" s="19">
        <f t="shared" si="18"/>
        <v>0</v>
      </c>
      <c r="D52" s="19">
        <f t="shared" si="18"/>
        <v>0</v>
      </c>
      <c r="E52" s="19">
        <f t="shared" si="18"/>
        <v>0</v>
      </c>
      <c r="F52" s="19">
        <f t="shared" si="18"/>
        <v>0</v>
      </c>
      <c r="G52" s="19">
        <f t="shared" si="18"/>
        <v>0</v>
      </c>
      <c r="I52" s="68">
        <f>SUM(B52,C52,D52,E52,F52)-G52</f>
        <v>0</v>
      </c>
      <c r="J52" s="68"/>
    </row>
    <row r="53" spans="1:25">
      <c r="A53" s="40" t="s">
        <v>61</v>
      </c>
      <c r="B53" s="43"/>
      <c r="C53" s="43"/>
      <c r="D53" s="43"/>
      <c r="E53" s="43"/>
      <c r="F53" s="42"/>
      <c r="G53" s="42"/>
      <c r="I53" s="68"/>
      <c r="J53" s="68"/>
    </row>
    <row r="54" spans="1:25" ht="17.100000000000001" customHeight="1">
      <c r="A54" s="29" t="s">
        <v>16</v>
      </c>
      <c r="B54" s="22"/>
      <c r="C54" s="22"/>
      <c r="D54" s="22"/>
      <c r="E54" s="22"/>
      <c r="F54" s="22"/>
      <c r="G54" s="16">
        <f t="shared" ref="G54:G57" si="19">SUM(B54:F54)</f>
        <v>0</v>
      </c>
      <c r="H54" s="30"/>
      <c r="I54" s="68"/>
      <c r="J54" s="68"/>
      <c r="K54" s="30"/>
      <c r="L54" s="30"/>
      <c r="M54" s="30"/>
      <c r="N54" s="30"/>
      <c r="O54" s="30"/>
      <c r="P54" s="30"/>
      <c r="Q54" s="30"/>
      <c r="R54" s="30"/>
      <c r="S54" s="30"/>
      <c r="T54" s="30"/>
      <c r="U54" s="30"/>
      <c r="V54" s="30"/>
      <c r="W54" s="30"/>
      <c r="X54" s="30"/>
      <c r="Y54" s="30"/>
    </row>
    <row r="55" spans="1:25">
      <c r="A55" s="29" t="s">
        <v>17</v>
      </c>
      <c r="B55" s="22"/>
      <c r="C55" s="22"/>
      <c r="D55" s="22"/>
      <c r="E55" s="22"/>
      <c r="F55" s="22"/>
      <c r="G55" s="16">
        <f t="shared" si="19"/>
        <v>0</v>
      </c>
      <c r="H55" s="30"/>
      <c r="I55" s="68"/>
      <c r="J55" s="68"/>
      <c r="K55" s="30"/>
      <c r="L55" s="30"/>
      <c r="M55" s="30"/>
      <c r="N55" s="30"/>
      <c r="O55" s="30"/>
      <c r="P55" s="30"/>
      <c r="Q55" s="30"/>
      <c r="R55" s="30"/>
      <c r="S55" s="30"/>
      <c r="T55" s="30"/>
      <c r="U55" s="30"/>
      <c r="V55" s="30"/>
      <c r="W55" s="30"/>
      <c r="X55" s="30"/>
      <c r="Y55" s="30"/>
    </row>
    <row r="56" spans="1:25">
      <c r="A56" s="29" t="s">
        <v>18</v>
      </c>
      <c r="B56" s="22"/>
      <c r="C56" s="22"/>
      <c r="D56" s="22"/>
      <c r="E56" s="22"/>
      <c r="F56" s="22"/>
      <c r="G56" s="16">
        <f t="shared" si="19"/>
        <v>0</v>
      </c>
      <c r="H56" s="30"/>
      <c r="I56" s="68"/>
      <c r="J56" s="68"/>
      <c r="K56" s="30"/>
      <c r="L56" s="30"/>
      <c r="M56" s="30"/>
      <c r="N56" s="30"/>
      <c r="O56" s="30"/>
      <c r="P56" s="30"/>
      <c r="Q56" s="30"/>
      <c r="R56" s="30"/>
      <c r="S56" s="30"/>
      <c r="T56" s="30"/>
      <c r="U56" s="30"/>
      <c r="V56" s="30"/>
      <c r="W56" s="30"/>
      <c r="X56" s="30"/>
      <c r="Y56" s="30"/>
    </row>
    <row r="57" spans="1:25">
      <c r="A57" s="29" t="s">
        <v>19</v>
      </c>
      <c r="B57" s="22"/>
      <c r="C57" s="22"/>
      <c r="D57" s="22"/>
      <c r="E57" s="22"/>
      <c r="F57" s="22"/>
      <c r="G57" s="16">
        <f t="shared" si="19"/>
        <v>0</v>
      </c>
      <c r="H57" s="30"/>
      <c r="I57" s="68"/>
      <c r="J57" s="68"/>
      <c r="K57" s="30"/>
      <c r="L57" s="30"/>
      <c r="M57" s="30"/>
      <c r="N57" s="30"/>
      <c r="O57" s="30"/>
      <c r="P57" s="30"/>
      <c r="Q57" s="30"/>
      <c r="R57" s="30"/>
      <c r="S57" s="30"/>
      <c r="T57" s="30"/>
      <c r="U57" s="30"/>
      <c r="V57" s="30"/>
      <c r="W57" s="30"/>
      <c r="X57" s="30"/>
      <c r="Y57" s="30"/>
    </row>
    <row r="58" spans="1:25" ht="15.75" customHeight="1">
      <c r="A58" s="49" t="s">
        <v>20</v>
      </c>
      <c r="B58" s="43"/>
      <c r="C58" s="43"/>
      <c r="D58" s="43"/>
      <c r="E58" s="43"/>
      <c r="F58" s="43"/>
      <c r="G58" s="43"/>
      <c r="H58" s="30"/>
      <c r="I58" s="68"/>
      <c r="J58" s="68"/>
      <c r="K58" s="30"/>
      <c r="L58" s="30"/>
      <c r="M58" s="30"/>
      <c r="N58" s="30"/>
      <c r="O58" s="30"/>
      <c r="P58" s="30"/>
      <c r="Q58" s="30"/>
      <c r="R58" s="30"/>
      <c r="S58" s="30"/>
      <c r="T58" s="30"/>
      <c r="U58" s="30"/>
      <c r="V58" s="30"/>
      <c r="W58" s="30"/>
      <c r="X58" s="30"/>
      <c r="Y58" s="30"/>
    </row>
    <row r="59" spans="1:25" ht="15.75" customHeight="1">
      <c r="A59" s="31" t="s">
        <v>163</v>
      </c>
      <c r="B59" s="22"/>
      <c r="C59" s="22"/>
      <c r="D59" s="22"/>
      <c r="E59" s="22"/>
      <c r="F59" s="20"/>
      <c r="G59" s="16">
        <f t="shared" ref="G59:G64" si="20">SUM(B59:F59)</f>
        <v>0</v>
      </c>
      <c r="H59" s="30"/>
      <c r="I59" s="68"/>
      <c r="J59" s="68"/>
      <c r="K59" s="30"/>
      <c r="L59" s="30"/>
      <c r="M59" s="30"/>
      <c r="N59" s="30"/>
      <c r="O59" s="30"/>
      <c r="P59" s="30"/>
      <c r="Q59" s="30"/>
      <c r="R59" s="30"/>
      <c r="S59" s="30"/>
      <c r="T59" s="30"/>
      <c r="U59" s="30"/>
      <c r="V59" s="30"/>
      <c r="W59" s="30"/>
      <c r="X59" s="30"/>
      <c r="Y59" s="30"/>
    </row>
    <row r="60" spans="1:25" ht="15.75" customHeight="1">
      <c r="A60" s="32" t="s">
        <v>43</v>
      </c>
      <c r="B60" s="33">
        <f>IF(B59&lt;=25000,B59,25000)</f>
        <v>0</v>
      </c>
      <c r="C60" s="33">
        <f>IF(B60=25000,0,IF(B60+C59&lt;=25000,C59,25000-B60))</f>
        <v>0</v>
      </c>
      <c r="D60" s="33">
        <f>IF(B60+C60=25000,0,IF(B60+C60+D59&lt;=25000,D59,25000-B60-C60))</f>
        <v>0</v>
      </c>
      <c r="E60" s="33">
        <f>IF(B60+C60+D60=25000,0,IF(B60+C60+D60+E59&lt;=25000,E59,25000-B60-C60-D60))</f>
        <v>0</v>
      </c>
      <c r="F60" s="33">
        <f>IF(B60+C60+D60+E60=25000,0,IF(B60+C60+D60+E60+F59&lt;=25000,F59,25000-B60-C60-D60-E60))</f>
        <v>0</v>
      </c>
      <c r="G60" s="33">
        <f t="shared" si="20"/>
        <v>0</v>
      </c>
      <c r="H60" s="30"/>
      <c r="I60" s="68"/>
      <c r="J60" s="68"/>
      <c r="K60" s="30"/>
      <c r="L60" s="30"/>
      <c r="M60" s="30"/>
      <c r="N60" s="30"/>
      <c r="O60" s="30"/>
      <c r="P60" s="30"/>
      <c r="Q60" s="30"/>
      <c r="R60" s="30"/>
      <c r="S60" s="30"/>
      <c r="T60" s="30"/>
      <c r="U60" s="30"/>
      <c r="V60" s="30"/>
      <c r="W60" s="30"/>
      <c r="X60" s="30"/>
      <c r="Y60" s="30"/>
    </row>
    <row r="61" spans="1:25" ht="15.75" customHeight="1">
      <c r="A61" s="31" t="s">
        <v>164</v>
      </c>
      <c r="B61" s="22"/>
      <c r="C61" s="22"/>
      <c r="D61" s="22"/>
      <c r="E61" s="22"/>
      <c r="F61" s="20"/>
      <c r="G61" s="16">
        <f t="shared" si="20"/>
        <v>0</v>
      </c>
      <c r="H61" s="30"/>
      <c r="I61" s="68"/>
      <c r="J61" s="68"/>
      <c r="K61" s="30"/>
      <c r="L61" s="30"/>
      <c r="M61" s="30"/>
      <c r="N61" s="30"/>
      <c r="O61" s="30"/>
      <c r="P61" s="30"/>
      <c r="Q61" s="30"/>
      <c r="R61" s="30"/>
      <c r="S61" s="30"/>
      <c r="T61" s="30"/>
      <c r="U61" s="30"/>
      <c r="V61" s="30"/>
      <c r="W61" s="30"/>
      <c r="X61" s="30"/>
      <c r="Y61" s="30"/>
    </row>
    <row r="62" spans="1:25" ht="15.75" customHeight="1">
      <c r="A62" s="32" t="s">
        <v>45</v>
      </c>
      <c r="B62" s="33">
        <f>IF(B61&lt;=25000,B61,25000)</f>
        <v>0</v>
      </c>
      <c r="C62" s="33">
        <f>IF(B62=25000,0,IF(B62+C61&lt;=25000,C61,25000-B62))</f>
        <v>0</v>
      </c>
      <c r="D62" s="33">
        <f>IF(B62+C62=25000,0,IF(B62+C62+D61&lt;=25000,D61,25000-B62-C62))</f>
        <v>0</v>
      </c>
      <c r="E62" s="33">
        <f>IF(B62+C62+D62=25000,0,IF(B62+C62+D62+E61&lt;=25000,E61,25000-B62-C62-D62))</f>
        <v>0</v>
      </c>
      <c r="F62" s="33">
        <f>IF(B62+C62+D62+E62=25000,0,IF(B62+C62+D62+E62+F61&lt;=25000,F61,25000-B62-C62-D62-E62))</f>
        <v>0</v>
      </c>
      <c r="G62" s="33">
        <f t="shared" si="20"/>
        <v>0</v>
      </c>
      <c r="H62" s="30"/>
      <c r="I62" s="68"/>
      <c r="J62" s="68"/>
      <c r="K62" s="30"/>
      <c r="L62" s="30"/>
      <c r="M62" s="30"/>
      <c r="N62" s="30"/>
      <c r="O62" s="30"/>
      <c r="P62" s="30"/>
      <c r="Q62" s="30"/>
      <c r="R62" s="30"/>
      <c r="S62" s="30"/>
      <c r="T62" s="30"/>
      <c r="U62" s="30"/>
      <c r="V62" s="30"/>
      <c r="W62" s="30"/>
      <c r="X62" s="30"/>
      <c r="Y62" s="30"/>
    </row>
    <row r="63" spans="1:25" ht="15.75" customHeight="1">
      <c r="A63" s="31">
        <v>3</v>
      </c>
      <c r="B63" s="22"/>
      <c r="C63" s="22"/>
      <c r="D63" s="22"/>
      <c r="E63" s="22"/>
      <c r="F63" s="20"/>
      <c r="G63" s="16">
        <f t="shared" si="20"/>
        <v>0</v>
      </c>
      <c r="H63" s="30"/>
      <c r="I63" s="68"/>
      <c r="J63" s="68"/>
      <c r="K63" s="30"/>
      <c r="L63" s="30"/>
      <c r="M63" s="30"/>
      <c r="N63" s="30"/>
      <c r="O63" s="30"/>
      <c r="P63" s="30"/>
      <c r="Q63" s="30"/>
      <c r="R63" s="30"/>
      <c r="S63" s="30"/>
      <c r="T63" s="30"/>
      <c r="U63" s="30"/>
      <c r="V63" s="30"/>
      <c r="W63" s="30"/>
      <c r="X63" s="30"/>
      <c r="Y63" s="30"/>
    </row>
    <row r="64" spans="1:25" ht="15.75" customHeight="1">
      <c r="A64" s="32" t="s">
        <v>44</v>
      </c>
      <c r="B64" s="33">
        <f>IF(B63&lt;=25000,B63,25000)</f>
        <v>0</v>
      </c>
      <c r="C64" s="33">
        <f>IF(B64=25000,0,IF(B64+C63&lt;=25000,C63,25000-B64))</f>
        <v>0</v>
      </c>
      <c r="D64" s="33">
        <f>IF(B64+C64=25000,0,IF(B64+C64+D63&lt;=25000,D63,25000-B64-C64))</f>
        <v>0</v>
      </c>
      <c r="E64" s="33">
        <f>IF(B64+C64+D64=25000,0,IF(B64+C64+D64+E63&lt;=25000,E63,25000-B64-C64-D64))</f>
        <v>0</v>
      </c>
      <c r="F64" s="33">
        <f>IF(B64+C64+D64+E64=25000,0,IF(B64+C64+D64+E64+F63&lt;=25000,F63,25000-B64-C64-D64-E64))</f>
        <v>0</v>
      </c>
      <c r="G64" s="33">
        <f t="shared" si="20"/>
        <v>0</v>
      </c>
      <c r="H64" s="30"/>
      <c r="I64" s="68"/>
      <c r="J64" s="68"/>
      <c r="K64" s="30"/>
      <c r="L64" s="30"/>
      <c r="M64" s="30"/>
      <c r="N64" s="30"/>
      <c r="O64" s="30"/>
      <c r="P64" s="30"/>
      <c r="Q64" s="30"/>
      <c r="R64" s="30"/>
      <c r="S64" s="30"/>
      <c r="T64" s="30"/>
      <c r="U64" s="30"/>
      <c r="V64" s="30"/>
      <c r="W64" s="30"/>
      <c r="X64" s="30"/>
      <c r="Y64" s="30"/>
    </row>
    <row r="65" spans="1:25" ht="15.75" customHeight="1">
      <c r="A65" s="55" t="s">
        <v>46</v>
      </c>
      <c r="B65" s="50">
        <f>SUM(B59,B61,B63)</f>
        <v>0</v>
      </c>
      <c r="C65" s="50">
        <f t="shared" ref="C65:G65" si="21">SUM(C59,C61,C63)</f>
        <v>0</v>
      </c>
      <c r="D65" s="50">
        <f t="shared" si="21"/>
        <v>0</v>
      </c>
      <c r="E65" s="50">
        <f t="shared" si="21"/>
        <v>0</v>
      </c>
      <c r="F65" s="50">
        <f t="shared" si="21"/>
        <v>0</v>
      </c>
      <c r="G65" s="50">
        <f t="shared" si="21"/>
        <v>0</v>
      </c>
      <c r="H65" s="30"/>
      <c r="I65" s="68">
        <f>SUM(B65,C65,D65,E65,F65)-G65</f>
        <v>0</v>
      </c>
      <c r="J65" s="68"/>
      <c r="K65" s="30"/>
      <c r="L65" s="30"/>
      <c r="M65" s="30"/>
      <c r="N65" s="30"/>
      <c r="O65" s="30"/>
      <c r="P65" s="30"/>
      <c r="Q65" s="30"/>
      <c r="R65" s="30"/>
      <c r="S65" s="30"/>
      <c r="T65" s="30"/>
      <c r="U65" s="30"/>
      <c r="V65" s="30"/>
      <c r="W65" s="30"/>
      <c r="X65" s="30"/>
      <c r="Y65" s="30"/>
    </row>
    <row r="66" spans="1:25" ht="18" customHeight="1">
      <c r="A66" s="73" t="s">
        <v>21</v>
      </c>
      <c r="B66" s="22"/>
      <c r="C66" s="22"/>
      <c r="D66" s="22"/>
      <c r="E66" s="22"/>
      <c r="F66" s="22"/>
      <c r="G66" s="16">
        <f t="shared" ref="G66:G67" si="22">SUM(B66:F66)</f>
        <v>0</v>
      </c>
      <c r="H66" s="30"/>
      <c r="I66" s="68"/>
      <c r="J66" s="68"/>
      <c r="K66" s="30"/>
      <c r="L66" s="30"/>
      <c r="M66" s="30"/>
      <c r="N66" s="30"/>
      <c r="O66" s="30"/>
      <c r="P66" s="30"/>
      <c r="Q66" s="30"/>
      <c r="R66" s="30"/>
      <c r="S66" s="30"/>
      <c r="T66" s="30"/>
      <c r="U66" s="30"/>
      <c r="V66" s="30"/>
      <c r="W66" s="30"/>
      <c r="X66" s="30"/>
      <c r="Y66" s="30"/>
    </row>
    <row r="67" spans="1:25" ht="17.25" customHeight="1">
      <c r="A67" s="29" t="s">
        <v>0</v>
      </c>
      <c r="B67" s="16"/>
      <c r="C67" s="16"/>
      <c r="D67" s="16"/>
      <c r="E67" s="16"/>
      <c r="F67" s="22"/>
      <c r="G67" s="16">
        <f t="shared" si="22"/>
        <v>0</v>
      </c>
      <c r="H67" s="30"/>
      <c r="I67" s="68"/>
      <c r="J67" s="68"/>
      <c r="K67" s="30"/>
      <c r="L67" s="30"/>
      <c r="M67" s="30"/>
      <c r="N67" s="30"/>
      <c r="O67" s="30"/>
      <c r="P67" s="30"/>
      <c r="Q67" s="30"/>
      <c r="R67" s="30"/>
      <c r="S67" s="30"/>
      <c r="T67" s="30"/>
      <c r="U67" s="30"/>
      <c r="V67" s="30"/>
      <c r="W67" s="30"/>
      <c r="X67" s="30"/>
      <c r="Y67" s="30"/>
    </row>
    <row r="68" spans="1:25" ht="17.25" customHeight="1">
      <c r="A68" s="56" t="s">
        <v>63</v>
      </c>
      <c r="B68" s="50">
        <f>SUM(B66:B67)</f>
        <v>0</v>
      </c>
      <c r="C68" s="50">
        <f t="shared" ref="C68:G68" si="23">SUM(C66:C67)</f>
        <v>0</v>
      </c>
      <c r="D68" s="50">
        <f t="shared" si="23"/>
        <v>0</v>
      </c>
      <c r="E68" s="50">
        <f t="shared" si="23"/>
        <v>0</v>
      </c>
      <c r="F68" s="50">
        <f t="shared" si="23"/>
        <v>0</v>
      </c>
      <c r="G68" s="50">
        <f t="shared" si="23"/>
        <v>0</v>
      </c>
      <c r="H68" s="30"/>
      <c r="I68" s="68">
        <f>SUM(B68,C68,D68,E68,F68)-G68</f>
        <v>0</v>
      </c>
      <c r="J68" s="68"/>
      <c r="K68" s="30"/>
      <c r="L68" s="30"/>
      <c r="M68" s="30"/>
      <c r="N68" s="30"/>
      <c r="O68" s="30"/>
      <c r="P68" s="30"/>
      <c r="Q68" s="30"/>
      <c r="R68" s="30"/>
      <c r="S68" s="30"/>
      <c r="T68" s="30"/>
      <c r="U68" s="30"/>
      <c r="V68" s="30"/>
      <c r="W68" s="30"/>
      <c r="X68" s="30"/>
      <c r="Y68" s="30"/>
    </row>
    <row r="69" spans="1:25" ht="16.5" customHeight="1" thickBot="1">
      <c r="A69" s="58" t="s">
        <v>62</v>
      </c>
      <c r="B69" s="59">
        <f>SUM(B68,B65,B54:B57)</f>
        <v>0</v>
      </c>
      <c r="C69" s="59">
        <f t="shared" ref="C69:D69" si="24">SUM(C68,C65,C54:C57)</f>
        <v>0</v>
      </c>
      <c r="D69" s="59">
        <f t="shared" si="24"/>
        <v>0</v>
      </c>
      <c r="E69" s="59">
        <f t="shared" ref="E69" si="25">SUM(E68,E65,E54:E57)</f>
        <v>0</v>
      </c>
      <c r="F69" s="59">
        <f t="shared" ref="F69" si="26">SUM(F68,F65,F54:F57)</f>
        <v>0</v>
      </c>
      <c r="G69" s="59">
        <f t="shared" ref="G69" si="27">SUM(G68,G65,G54:G57)</f>
        <v>0</v>
      </c>
      <c r="H69" s="30"/>
      <c r="I69" s="68">
        <f>SUM(B69,C69,D69,E69,F69)-G69</f>
        <v>0</v>
      </c>
      <c r="J69" s="68"/>
      <c r="K69" s="30"/>
      <c r="L69" s="30"/>
      <c r="M69" s="30"/>
      <c r="N69" s="30"/>
      <c r="O69" s="30"/>
      <c r="P69" s="30"/>
      <c r="Q69" s="30"/>
      <c r="R69" s="30"/>
      <c r="S69" s="30"/>
      <c r="T69" s="30"/>
      <c r="U69" s="30"/>
      <c r="V69" s="30"/>
      <c r="W69" s="30"/>
      <c r="X69" s="30"/>
      <c r="Y69" s="30"/>
    </row>
    <row r="70" spans="1:25" ht="15.6" thickTop="1">
      <c r="A70" s="60" t="s">
        <v>36</v>
      </c>
      <c r="B70" s="61">
        <f t="shared" ref="B70:G70" si="28">B28+B32+B44+B52+B69</f>
        <v>0</v>
      </c>
      <c r="C70" s="61">
        <f t="shared" si="28"/>
        <v>0</v>
      </c>
      <c r="D70" s="61">
        <f t="shared" si="28"/>
        <v>0</v>
      </c>
      <c r="E70" s="61">
        <f t="shared" si="28"/>
        <v>0</v>
      </c>
      <c r="F70" s="61">
        <f t="shared" si="28"/>
        <v>0</v>
      </c>
      <c r="G70" s="61">
        <f t="shared" si="28"/>
        <v>0</v>
      </c>
      <c r="H70" s="30"/>
      <c r="I70" s="68">
        <f>SUM(B70,C70,D70,E70,F70)-G70</f>
        <v>0</v>
      </c>
      <c r="J70" s="68"/>
      <c r="K70" s="30"/>
      <c r="L70" s="30"/>
      <c r="M70" s="30"/>
      <c r="N70" s="30"/>
      <c r="O70" s="30"/>
      <c r="P70" s="30"/>
      <c r="Q70" s="30"/>
      <c r="R70" s="30"/>
      <c r="S70" s="30"/>
      <c r="T70" s="30"/>
      <c r="U70" s="30"/>
      <c r="V70" s="30"/>
      <c r="W70" s="30"/>
      <c r="X70" s="30"/>
      <c r="Y70" s="30"/>
    </row>
    <row r="71" spans="1:25" ht="78.75" customHeight="1">
      <c r="A71" s="57" t="s">
        <v>47</v>
      </c>
      <c r="B71" s="22">
        <f>B70-SUM(B67+B65+B52+B32)+SUM(B60,B62,B64)</f>
        <v>0</v>
      </c>
      <c r="C71" s="22">
        <f>C70-SUM(C67+C65+C52+C32)+SUM(C60,C62,C64)</f>
        <v>0</v>
      </c>
      <c r="D71" s="22">
        <f>D70-SUM(D67+D65+D52+D32)+SUM(D60,D62,D64)</f>
        <v>0</v>
      </c>
      <c r="E71" s="22">
        <f>E70-SUM(E67+E65+E52+E32)+SUM(E60,E62,E64)</f>
        <v>0</v>
      </c>
      <c r="F71" s="22">
        <f>F70-SUM(F67+F65+F52+F32)+SUM(F60,F62,F64)</f>
        <v>0</v>
      </c>
      <c r="G71" s="16">
        <f>SUM(B71:F71)</f>
        <v>0</v>
      </c>
      <c r="H71" s="30"/>
      <c r="I71" s="30"/>
      <c r="J71" s="30"/>
      <c r="K71" s="30"/>
      <c r="L71" s="30"/>
      <c r="M71" s="30"/>
      <c r="N71" s="30"/>
      <c r="O71" s="30"/>
      <c r="P71" s="30"/>
      <c r="Q71" s="30"/>
      <c r="R71" s="30"/>
      <c r="S71" s="30"/>
      <c r="T71" s="30"/>
      <c r="U71" s="30"/>
      <c r="V71" s="30"/>
      <c r="W71" s="30"/>
      <c r="X71" s="30"/>
      <c r="Y71" s="30"/>
    </row>
    <row r="72" spans="1:25" ht="32.700000000000003" customHeight="1" thickBot="1">
      <c r="A72" s="62" t="s">
        <v>123</v>
      </c>
      <c r="B72" s="59">
        <f t="shared" ref="B72:F72" si="29">B71*0.26</f>
        <v>0</v>
      </c>
      <c r="C72" s="59">
        <f t="shared" si="29"/>
        <v>0</v>
      </c>
      <c r="D72" s="59">
        <f t="shared" si="29"/>
        <v>0</v>
      </c>
      <c r="E72" s="59">
        <f t="shared" si="29"/>
        <v>0</v>
      </c>
      <c r="F72" s="59">
        <f t="shared" si="29"/>
        <v>0</v>
      </c>
      <c r="G72" s="59">
        <f>SUM(B72:F72)</f>
        <v>0</v>
      </c>
      <c r="H72" s="30"/>
      <c r="I72" s="30"/>
      <c r="J72" s="30"/>
      <c r="K72" s="30"/>
      <c r="L72" s="30"/>
      <c r="M72" s="30"/>
      <c r="N72" s="30"/>
      <c r="O72" s="30"/>
      <c r="P72" s="30"/>
      <c r="Q72" s="30"/>
      <c r="R72" s="30"/>
      <c r="S72" s="30"/>
      <c r="T72" s="30"/>
      <c r="U72" s="30"/>
      <c r="V72" s="30"/>
      <c r="W72" s="30"/>
      <c r="X72" s="30"/>
      <c r="Y72" s="30"/>
    </row>
    <row r="73" spans="1:25" ht="35.1" customHeight="1" thickTop="1" thickBot="1">
      <c r="A73" s="63" t="s">
        <v>68</v>
      </c>
      <c r="B73" s="64">
        <f t="shared" ref="B73:G73" si="30">B70+B72</f>
        <v>0</v>
      </c>
      <c r="C73" s="64">
        <f t="shared" si="30"/>
        <v>0</v>
      </c>
      <c r="D73" s="64">
        <f t="shared" si="30"/>
        <v>0</v>
      </c>
      <c r="E73" s="64">
        <f t="shared" si="30"/>
        <v>0</v>
      </c>
      <c r="F73" s="64">
        <f t="shared" si="30"/>
        <v>0</v>
      </c>
      <c r="G73" s="64">
        <f t="shared" si="30"/>
        <v>0</v>
      </c>
      <c r="H73" s="30"/>
      <c r="I73" s="30"/>
      <c r="J73" s="30"/>
      <c r="K73" s="30"/>
      <c r="L73" s="30"/>
      <c r="M73" s="30"/>
      <c r="N73" s="30"/>
      <c r="O73" s="30"/>
      <c r="P73" s="30"/>
      <c r="Q73" s="30"/>
      <c r="R73" s="30"/>
      <c r="S73" s="30"/>
      <c r="T73" s="30"/>
      <c r="U73" s="30"/>
      <c r="V73" s="30"/>
      <c r="W73" s="30"/>
      <c r="X73" s="30"/>
      <c r="Y73" s="30"/>
    </row>
    <row r="74" spans="1:25" ht="27.75" customHeight="1" thickTop="1" thickBot="1">
      <c r="A74" s="65" t="s">
        <v>37</v>
      </c>
      <c r="B74" s="64">
        <f>B73</f>
        <v>0</v>
      </c>
      <c r="C74" s="64">
        <f t="shared" ref="C74:G74" si="31">C73</f>
        <v>0</v>
      </c>
      <c r="D74" s="64">
        <f t="shared" si="31"/>
        <v>0</v>
      </c>
      <c r="E74" s="64">
        <f t="shared" si="31"/>
        <v>0</v>
      </c>
      <c r="F74" s="64">
        <f t="shared" si="31"/>
        <v>0</v>
      </c>
      <c r="G74" s="64">
        <f t="shared" si="31"/>
        <v>0</v>
      </c>
      <c r="H74" s="30"/>
      <c r="I74" s="30"/>
      <c r="J74" s="30"/>
      <c r="K74" s="30"/>
      <c r="L74" s="30"/>
      <c r="M74" s="30"/>
      <c r="N74" s="30"/>
      <c r="O74" s="30"/>
      <c r="P74" s="30"/>
      <c r="Q74" s="30"/>
      <c r="R74" s="30"/>
      <c r="S74" s="30"/>
      <c r="T74" s="30"/>
      <c r="U74" s="30"/>
      <c r="V74" s="30"/>
      <c r="W74" s="30"/>
      <c r="X74" s="30"/>
      <c r="Y74" s="30"/>
    </row>
    <row r="75" spans="1:25" ht="15.6" thickTop="1">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6" hidden="1" customHeight="1">
      <c r="A76" s="30" t="s">
        <v>72</v>
      </c>
      <c r="B76" s="37">
        <f>B70-B71</f>
        <v>0</v>
      </c>
      <c r="C76" s="37">
        <f t="shared" ref="C76:F76" si="32">C70-C71</f>
        <v>0</v>
      </c>
      <c r="D76" s="37">
        <f t="shared" si="32"/>
        <v>0</v>
      </c>
      <c r="E76" s="37">
        <f t="shared" si="32"/>
        <v>0</v>
      </c>
      <c r="F76" s="37">
        <f t="shared" si="32"/>
        <v>0</v>
      </c>
      <c r="G76" s="37">
        <f>SUM(B76:F76)</f>
        <v>0</v>
      </c>
      <c r="H76" s="30"/>
      <c r="I76" s="30"/>
      <c r="J76" s="30"/>
      <c r="K76" s="30"/>
      <c r="L76" s="30"/>
      <c r="M76" s="30"/>
      <c r="N76" s="30"/>
      <c r="O76" s="30"/>
      <c r="P76" s="30"/>
      <c r="Q76" s="30"/>
      <c r="R76" s="30"/>
      <c r="S76" s="30"/>
      <c r="T76" s="30"/>
      <c r="U76" s="30"/>
      <c r="V76" s="30"/>
      <c r="W76" s="30"/>
      <c r="X76" s="30"/>
      <c r="Y76" s="30"/>
    </row>
    <row r="77" spans="1:25">
      <c r="A77" s="30"/>
      <c r="B77" s="30"/>
      <c r="C77" s="30"/>
      <c r="D77" s="30"/>
      <c r="E77" s="30"/>
      <c r="F77" s="30"/>
      <c r="G77" s="37"/>
      <c r="H77" s="30"/>
      <c r="I77" s="30"/>
      <c r="J77" s="30"/>
      <c r="K77" s="30"/>
      <c r="L77" s="30"/>
      <c r="M77" s="30"/>
      <c r="N77" s="30"/>
      <c r="O77" s="30"/>
      <c r="P77" s="30"/>
      <c r="Q77" s="30"/>
      <c r="R77" s="30"/>
      <c r="S77" s="30"/>
      <c r="T77" s="30"/>
      <c r="U77" s="30"/>
      <c r="V77" s="30"/>
      <c r="W77" s="30"/>
      <c r="X77" s="30"/>
      <c r="Y77" s="30"/>
    </row>
    <row r="78" spans="1:25">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s="8" customFormat="1">
      <c r="A82" s="30"/>
      <c r="B82" s="34"/>
      <c r="C82" s="34"/>
      <c r="D82" s="34"/>
      <c r="E82" s="34"/>
      <c r="F82" s="34"/>
      <c r="G82" s="34"/>
      <c r="H82" s="34"/>
      <c r="I82" s="34"/>
      <c r="J82" s="34"/>
      <c r="K82" s="34"/>
      <c r="L82" s="34"/>
      <c r="M82" s="34"/>
      <c r="N82" s="34"/>
      <c r="O82" s="34"/>
      <c r="P82" s="34"/>
      <c r="Q82" s="34"/>
      <c r="R82" s="34"/>
      <c r="S82" s="34"/>
      <c r="T82" s="34"/>
      <c r="U82" s="34"/>
      <c r="V82" s="34"/>
      <c r="W82" s="34"/>
      <c r="X82" s="34"/>
      <c r="Y82" s="34"/>
    </row>
    <row r="83" spans="1:25" s="8" customFormat="1">
      <c r="A83" s="6"/>
    </row>
    <row r="84" spans="1:25" s="8" customFormat="1">
      <c r="A84" s="6"/>
    </row>
    <row r="85" spans="1:25" s="8" customFormat="1">
      <c r="A85" s="6"/>
    </row>
    <row r="86" spans="1:25" s="8" customFormat="1">
      <c r="A86" s="6"/>
    </row>
    <row r="87" spans="1:25" s="8" customFormat="1">
      <c r="A87" s="6"/>
    </row>
    <row r="88" spans="1:25" s="8" customFormat="1">
      <c r="A88" s="6"/>
    </row>
    <row r="89" spans="1:25" s="8" customFormat="1">
      <c r="A89" s="6"/>
    </row>
    <row r="90" spans="1:25" s="8" customFormat="1">
      <c r="A90" s="6"/>
    </row>
    <row r="91" spans="1:25" s="8" customFormat="1">
      <c r="A91" s="6"/>
    </row>
    <row r="92" spans="1:25" s="8" customFormat="1">
      <c r="A92" s="6"/>
    </row>
    <row r="93" spans="1:25" s="8" customFormat="1">
      <c r="A93" s="6"/>
    </row>
    <row r="94" spans="1:25" s="8" customFormat="1">
      <c r="A94" s="6"/>
    </row>
    <row r="95" spans="1:25" s="8" customFormat="1">
      <c r="A95" s="6"/>
    </row>
    <row r="96" spans="1:25" s="8" customFormat="1">
      <c r="A96" s="6"/>
    </row>
    <row r="97" spans="1:1" s="8" customFormat="1">
      <c r="A97" s="6"/>
    </row>
    <row r="98" spans="1:1" s="8" customFormat="1">
      <c r="A98" s="6"/>
    </row>
    <row r="99" spans="1:1" s="8" customFormat="1">
      <c r="A99" s="6"/>
    </row>
    <row r="100" spans="1:1" s="8" customFormat="1">
      <c r="A100" s="6"/>
    </row>
    <row r="101" spans="1:1" s="8" customFormat="1">
      <c r="A101" s="6"/>
    </row>
    <row r="102" spans="1:1" s="8" customFormat="1">
      <c r="A102" s="6"/>
    </row>
    <row r="103" spans="1:1" s="8" customFormat="1">
      <c r="A103" s="6"/>
    </row>
    <row r="104" spans="1:1" s="8" customFormat="1">
      <c r="A104" s="6"/>
    </row>
    <row r="105" spans="1:1" s="8" customFormat="1">
      <c r="A105" s="6"/>
    </row>
    <row r="106" spans="1:1" s="8" customFormat="1">
      <c r="A106" s="6"/>
    </row>
    <row r="107" spans="1:1" s="8" customFormat="1">
      <c r="A107" s="6"/>
    </row>
    <row r="108" spans="1:1" s="8" customFormat="1">
      <c r="A108" s="6"/>
    </row>
    <row r="109" spans="1:1" s="8" customFormat="1">
      <c r="A109" s="6"/>
    </row>
    <row r="110" spans="1:1" s="8" customFormat="1">
      <c r="A110" s="6"/>
    </row>
    <row r="111" spans="1:1" s="8" customFormat="1">
      <c r="A111" s="6"/>
    </row>
    <row r="112" spans="1:1" s="8" customFormat="1">
      <c r="A112" s="6"/>
    </row>
    <row r="113" spans="1:1" s="8" customFormat="1">
      <c r="A113" s="6"/>
    </row>
    <row r="114" spans="1:1" s="8" customFormat="1">
      <c r="A114" s="6"/>
    </row>
    <row r="115" spans="1:1" s="8" customFormat="1">
      <c r="A115" s="6"/>
    </row>
    <row r="116" spans="1:1" s="8" customFormat="1">
      <c r="A116" s="6"/>
    </row>
    <row r="117" spans="1:1" s="8" customFormat="1">
      <c r="A117" s="6"/>
    </row>
    <row r="118" spans="1:1" s="8" customFormat="1">
      <c r="A118" s="6"/>
    </row>
    <row r="119" spans="1:1" s="8" customFormat="1">
      <c r="A119" s="6"/>
    </row>
    <row r="120" spans="1:1" s="8" customFormat="1">
      <c r="A120" s="6"/>
    </row>
    <row r="121" spans="1:1" s="8" customFormat="1">
      <c r="A121" s="6"/>
    </row>
    <row r="122" spans="1:1" s="8" customFormat="1">
      <c r="A122" s="6"/>
    </row>
    <row r="123" spans="1:1" s="8" customFormat="1">
      <c r="A123" s="6"/>
    </row>
    <row r="124" spans="1:1" s="8" customFormat="1">
      <c r="A124" s="6"/>
    </row>
    <row r="125" spans="1:1" s="8" customFormat="1">
      <c r="A125" s="6"/>
    </row>
    <row r="126" spans="1:1" s="8" customFormat="1">
      <c r="A126" s="6"/>
    </row>
    <row r="127" spans="1:1" s="8" customFormat="1">
      <c r="A127" s="6"/>
    </row>
    <row r="128" spans="1:1" s="8" customFormat="1">
      <c r="A128" s="6"/>
    </row>
    <row r="129" spans="1:1" s="8" customFormat="1">
      <c r="A129" s="6"/>
    </row>
    <row r="130" spans="1:1" s="8" customFormat="1">
      <c r="A130" s="6"/>
    </row>
    <row r="131" spans="1:1" s="8" customFormat="1">
      <c r="A131" s="6"/>
    </row>
    <row r="132" spans="1:1" s="8" customFormat="1">
      <c r="A132" s="6"/>
    </row>
    <row r="133" spans="1:1" s="8" customFormat="1">
      <c r="A133" s="6"/>
    </row>
    <row r="134" spans="1:1" s="8" customFormat="1">
      <c r="A134" s="6"/>
    </row>
    <row r="135" spans="1:1" s="8" customFormat="1">
      <c r="A135" s="6"/>
    </row>
    <row r="136" spans="1:1" s="8" customFormat="1">
      <c r="A136" s="6"/>
    </row>
    <row r="137" spans="1:1" s="8" customFormat="1">
      <c r="A137" s="6"/>
    </row>
    <row r="138" spans="1:1" s="8" customFormat="1">
      <c r="A138" s="6"/>
    </row>
    <row r="139" spans="1:1" s="8" customFormat="1">
      <c r="A139" s="6"/>
    </row>
    <row r="140" spans="1:1" s="8" customFormat="1">
      <c r="A140" s="6"/>
    </row>
    <row r="141" spans="1:1" s="8" customFormat="1">
      <c r="A141" s="6"/>
    </row>
    <row r="142" spans="1:1" s="8" customFormat="1">
      <c r="A142" s="6"/>
    </row>
  </sheetData>
  <mergeCells count="4">
    <mergeCell ref="B1:G1"/>
    <mergeCell ref="B2:G2"/>
    <mergeCell ref="A46:G46"/>
    <mergeCell ref="A47:G47"/>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9.33203125" defaultRowHeight="15"/>
  <cols>
    <col min="1" max="1" width="7.77734375" style="6" customWidth="1"/>
    <col min="2" max="16384" width="9.33203125" style="6"/>
  </cols>
  <sheetData>
    <row r="1" spans="1:2" ht="15.6">
      <c r="A1" s="9" t="s">
        <v>134</v>
      </c>
      <c r="B1" s="11"/>
    </row>
    <row r="2" spans="1:2" ht="15.6">
      <c r="A2" s="9"/>
    </row>
    <row r="3" spans="1:2" ht="15.6">
      <c r="A3" s="6" t="s">
        <v>171</v>
      </c>
    </row>
    <row r="4" spans="1:2">
      <c r="B4" s="121"/>
    </row>
    <row r="6" spans="1:2" ht="15.6">
      <c r="A6" s="6" t="s">
        <v>135</v>
      </c>
    </row>
    <row r="9" spans="1:2" ht="15.6">
      <c r="A9" s="9" t="s">
        <v>136</v>
      </c>
    </row>
    <row r="10" spans="1:2" ht="15.6">
      <c r="A10" s="9"/>
    </row>
    <row r="11" spans="1:2">
      <c r="A11" s="6" t="s">
        <v>137</v>
      </c>
    </row>
    <row r="14" spans="1:2" ht="15.6">
      <c r="A14" s="9"/>
    </row>
    <row r="15" spans="1:2">
      <c r="A15" s="13"/>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09" t="s">
        <v>126</v>
      </c>
    </row>
    <row r="3" spans="1:9" s="114" customFormat="1" ht="26.4">
      <c r="A3" s="110" t="s">
        <v>127</v>
      </c>
      <c r="B3" s="111" t="s">
        <v>58</v>
      </c>
      <c r="C3" s="111" t="s">
        <v>165</v>
      </c>
      <c r="D3" s="112" t="s">
        <v>128</v>
      </c>
      <c r="E3" s="110" t="s">
        <v>129</v>
      </c>
      <c r="F3" s="113" t="s">
        <v>130</v>
      </c>
      <c r="G3" s="110" t="s">
        <v>131</v>
      </c>
      <c r="H3" s="110" t="s">
        <v>166</v>
      </c>
      <c r="I3" s="110" t="s">
        <v>167</v>
      </c>
    </row>
    <row r="4" spans="1:9" s="12" customFormat="1">
      <c r="A4" s="115" t="s">
        <v>132</v>
      </c>
      <c r="B4" s="137" t="s">
        <v>133</v>
      </c>
      <c r="C4" s="116">
        <v>87000</v>
      </c>
      <c r="D4" s="116">
        <f t="shared" ref="D4:I12" si="0">C4*1.03</f>
        <v>89610</v>
      </c>
      <c r="E4" s="116">
        <f t="shared" si="0"/>
        <v>92298</v>
      </c>
      <c r="F4" s="116">
        <f t="shared" si="0"/>
        <v>95067</v>
      </c>
      <c r="G4" s="116">
        <f t="shared" si="0"/>
        <v>97919</v>
      </c>
      <c r="H4" s="116">
        <f t="shared" si="0"/>
        <v>100857</v>
      </c>
      <c r="I4" s="116">
        <f t="shared" si="0"/>
        <v>103883</v>
      </c>
    </row>
    <row r="5" spans="1:9" s="1" customFormat="1">
      <c r="A5" s="117"/>
      <c r="B5" s="138"/>
      <c r="C5" s="118"/>
      <c r="D5" s="118">
        <f>C5*1.03</f>
        <v>0</v>
      </c>
      <c r="E5" s="118">
        <f t="shared" si="0"/>
        <v>0</v>
      </c>
      <c r="F5" s="118">
        <f t="shared" si="0"/>
        <v>0</v>
      </c>
      <c r="G5" s="118">
        <f t="shared" si="0"/>
        <v>0</v>
      </c>
      <c r="H5" s="118">
        <f t="shared" si="0"/>
        <v>0</v>
      </c>
      <c r="I5" s="118">
        <f t="shared" si="0"/>
        <v>0</v>
      </c>
    </row>
    <row r="6" spans="1:9" s="1" customFormat="1">
      <c r="B6" s="138"/>
      <c r="C6" s="118"/>
      <c r="D6" s="118">
        <f t="shared" ref="D6:D12" si="1">C6*1.0325</f>
        <v>0</v>
      </c>
      <c r="E6" s="118">
        <f t="shared" si="0"/>
        <v>0</v>
      </c>
      <c r="F6" s="118">
        <f t="shared" si="0"/>
        <v>0</v>
      </c>
      <c r="G6" s="118">
        <f t="shared" si="0"/>
        <v>0</v>
      </c>
      <c r="H6" s="118">
        <f t="shared" si="0"/>
        <v>0</v>
      </c>
      <c r="I6" s="118">
        <f t="shared" si="0"/>
        <v>0</v>
      </c>
    </row>
    <row r="7" spans="1:9" s="1" customFormat="1">
      <c r="A7" s="117"/>
      <c r="B7" s="138"/>
      <c r="C7" s="118"/>
      <c r="D7" s="118">
        <f t="shared" si="1"/>
        <v>0</v>
      </c>
      <c r="E7" s="118">
        <f t="shared" si="0"/>
        <v>0</v>
      </c>
      <c r="F7" s="118">
        <f t="shared" si="0"/>
        <v>0</v>
      </c>
      <c r="G7" s="118">
        <f t="shared" si="0"/>
        <v>0</v>
      </c>
      <c r="H7" s="118">
        <f t="shared" si="0"/>
        <v>0</v>
      </c>
      <c r="I7" s="118">
        <f t="shared" si="0"/>
        <v>0</v>
      </c>
    </row>
    <row r="8" spans="1:9" s="1" customFormat="1">
      <c r="A8" s="117"/>
      <c r="B8" s="138"/>
      <c r="C8" s="118"/>
      <c r="D8" s="118">
        <f t="shared" si="1"/>
        <v>0</v>
      </c>
      <c r="E8" s="118">
        <f t="shared" si="0"/>
        <v>0</v>
      </c>
      <c r="F8" s="118">
        <f t="shared" si="0"/>
        <v>0</v>
      </c>
      <c r="G8" s="118">
        <f t="shared" si="0"/>
        <v>0</v>
      </c>
      <c r="H8" s="118">
        <f t="shared" si="0"/>
        <v>0</v>
      </c>
      <c r="I8" s="118">
        <f t="shared" si="0"/>
        <v>0</v>
      </c>
    </row>
    <row r="9" spans="1:9" s="1" customFormat="1">
      <c r="A9" s="117"/>
      <c r="B9" s="138"/>
      <c r="C9" s="118"/>
      <c r="D9" s="118">
        <f t="shared" si="1"/>
        <v>0</v>
      </c>
      <c r="E9" s="118">
        <f t="shared" si="0"/>
        <v>0</v>
      </c>
      <c r="F9" s="118">
        <f t="shared" si="0"/>
        <v>0</v>
      </c>
      <c r="G9" s="118">
        <f t="shared" si="0"/>
        <v>0</v>
      </c>
      <c r="H9" s="118">
        <f t="shared" si="0"/>
        <v>0</v>
      </c>
      <c r="I9" s="118">
        <f t="shared" si="0"/>
        <v>0</v>
      </c>
    </row>
    <row r="10" spans="1:9" s="1" customFormat="1">
      <c r="A10" s="117"/>
      <c r="B10" s="138"/>
      <c r="C10" s="118"/>
      <c r="D10" s="118">
        <f t="shared" si="1"/>
        <v>0</v>
      </c>
      <c r="E10" s="118">
        <f t="shared" si="0"/>
        <v>0</v>
      </c>
      <c r="F10" s="118">
        <f t="shared" si="0"/>
        <v>0</v>
      </c>
      <c r="G10" s="118">
        <f t="shared" si="0"/>
        <v>0</v>
      </c>
      <c r="H10" s="118">
        <f t="shared" si="0"/>
        <v>0</v>
      </c>
      <c r="I10" s="118">
        <f t="shared" si="0"/>
        <v>0</v>
      </c>
    </row>
    <row r="11" spans="1:9" s="1" customFormat="1">
      <c r="A11" s="117"/>
      <c r="B11" s="138"/>
      <c r="C11" s="118"/>
      <c r="D11" s="118">
        <f t="shared" si="1"/>
        <v>0</v>
      </c>
      <c r="E11" s="118">
        <f t="shared" si="0"/>
        <v>0</v>
      </c>
      <c r="F11" s="118">
        <f t="shared" si="0"/>
        <v>0</v>
      </c>
      <c r="G11" s="118">
        <f t="shared" si="0"/>
        <v>0</v>
      </c>
      <c r="H11" s="118">
        <f t="shared" si="0"/>
        <v>0</v>
      </c>
      <c r="I11" s="118">
        <f t="shared" si="0"/>
        <v>0</v>
      </c>
    </row>
    <row r="12" spans="1:9" s="1" customFormat="1">
      <c r="A12" s="117"/>
      <c r="B12" s="138"/>
      <c r="C12" s="118"/>
      <c r="D12" s="118">
        <f t="shared" si="1"/>
        <v>0</v>
      </c>
      <c r="E12" s="118">
        <f t="shared" si="0"/>
        <v>0</v>
      </c>
      <c r="F12" s="118">
        <f t="shared" si="0"/>
        <v>0</v>
      </c>
      <c r="G12" s="118">
        <f t="shared" si="0"/>
        <v>0</v>
      </c>
      <c r="H12" s="118">
        <f t="shared" si="0"/>
        <v>0</v>
      </c>
      <c r="I12" s="118">
        <f t="shared" si="0"/>
        <v>0</v>
      </c>
    </row>
    <row r="13" spans="1:9" s="1" customFormat="1">
      <c r="C13" s="119"/>
      <c r="D13" s="119"/>
      <c r="E13" s="119"/>
      <c r="F13" s="119"/>
      <c r="G13" s="119"/>
      <c r="H13" s="119"/>
    </row>
    <row r="14" spans="1:9">
      <c r="C14" s="120"/>
      <c r="D14" s="120"/>
      <c r="E14" s="120"/>
      <c r="F14" s="120"/>
      <c r="G14" s="120"/>
      <c r="H14" s="120"/>
    </row>
    <row r="15" spans="1:9">
      <c r="A15" s="1" t="s">
        <v>168</v>
      </c>
      <c r="C15" s="120"/>
      <c r="D15" s="120"/>
      <c r="E15" s="120"/>
      <c r="F15" s="120"/>
      <c r="G15" s="120"/>
      <c r="H15" s="120"/>
    </row>
    <row r="16" spans="1:9">
      <c r="C16" s="120"/>
      <c r="D16" s="120"/>
      <c r="E16" s="120"/>
      <c r="F16" s="120"/>
      <c r="G16" s="120"/>
      <c r="H16" s="120"/>
    </row>
    <row r="17" spans="3:8">
      <c r="C17" s="120"/>
      <c r="D17" s="120"/>
      <c r="E17" s="120"/>
      <c r="F17" s="120"/>
      <c r="G17" s="120"/>
      <c r="H17" s="120"/>
    </row>
    <row r="18" spans="3:8">
      <c r="C18" s="120"/>
      <c r="D18" s="120"/>
      <c r="E18" s="120"/>
      <c r="F18" s="120"/>
      <c r="G18" s="120"/>
      <c r="H18" s="120"/>
    </row>
    <row r="19" spans="3:8">
      <c r="C19" s="120"/>
      <c r="D19" s="120"/>
      <c r="E19" s="120"/>
      <c r="F19" s="120"/>
      <c r="G19" s="120"/>
      <c r="H19" s="120"/>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28" customWidth="1"/>
    <col min="2" max="2" width="14.44140625" style="128" customWidth="1"/>
    <col min="3" max="3" width="31" style="128" customWidth="1"/>
    <col min="4" max="16384" width="9.33203125" style="128"/>
  </cols>
  <sheetData>
    <row r="1" spans="1:3" ht="23.25" customHeight="1">
      <c r="A1" s="147" t="s">
        <v>169</v>
      </c>
      <c r="B1" s="147"/>
      <c r="C1" s="147"/>
    </row>
    <row r="2" spans="1:3" ht="15.6">
      <c r="A2" s="129" t="s">
        <v>25</v>
      </c>
      <c r="B2" s="10" t="s">
        <v>162</v>
      </c>
      <c r="C2" s="10" t="s">
        <v>26</v>
      </c>
    </row>
    <row r="3" spans="1:3" ht="63.75" customHeight="1">
      <c r="A3" s="130" t="s">
        <v>57</v>
      </c>
      <c r="B3" s="131">
        <v>7.6499999999999999E-2</v>
      </c>
      <c r="C3" s="132" t="s">
        <v>27</v>
      </c>
    </row>
    <row r="4" spans="1:3" ht="56.25" customHeight="1">
      <c r="A4" s="133" t="s">
        <v>69</v>
      </c>
      <c r="B4" s="134">
        <v>0.18149999999999999</v>
      </c>
      <c r="C4" s="135" t="s">
        <v>28</v>
      </c>
    </row>
    <row r="5" spans="1:3" ht="102" customHeight="1">
      <c r="A5" s="130" t="s">
        <v>114</v>
      </c>
      <c r="B5" s="136">
        <v>0.46899999999999997</v>
      </c>
      <c r="C5" s="132" t="s">
        <v>29</v>
      </c>
    </row>
    <row r="6" spans="1:3" ht="84.75" customHeight="1">
      <c r="A6" s="133" t="s">
        <v>115</v>
      </c>
      <c r="B6" s="134">
        <v>0.42749999999999999</v>
      </c>
      <c r="C6" s="135" t="s">
        <v>29</v>
      </c>
    </row>
    <row r="7" spans="1:3" ht="134.25" customHeight="1">
      <c r="A7" s="130" t="s">
        <v>70</v>
      </c>
      <c r="B7" s="131">
        <v>0.34449999999999997</v>
      </c>
      <c r="C7" s="132" t="s">
        <v>30</v>
      </c>
    </row>
    <row r="8" spans="1:3" ht="141" customHeight="1">
      <c r="A8" s="133" t="s">
        <v>71</v>
      </c>
      <c r="B8" s="134">
        <v>0.30549999999999999</v>
      </c>
      <c r="C8" s="135" t="s">
        <v>30</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72"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77" customWidth="1"/>
  </cols>
  <sheetData>
    <row r="1" spans="2:22" ht="33.6" customHeight="1">
      <c r="B1" s="165" t="s">
        <v>73</v>
      </c>
      <c r="C1" s="75"/>
      <c r="D1" s="75"/>
      <c r="E1" s="75"/>
      <c r="H1" s="77"/>
      <c r="I1" s="77"/>
      <c r="J1" s="77"/>
      <c r="K1" s="77"/>
      <c r="L1" s="77"/>
      <c r="M1" s="77"/>
      <c r="N1" s="77"/>
      <c r="O1" s="77"/>
      <c r="P1" s="77"/>
      <c r="Q1" s="77"/>
      <c r="R1" s="77"/>
      <c r="S1" s="77"/>
      <c r="T1" s="77"/>
      <c r="U1" s="77"/>
    </row>
    <row r="2" spans="2:22" ht="15">
      <c r="B2" s="6" t="s">
        <v>75</v>
      </c>
      <c r="C2" s="6"/>
      <c r="D2" s="6"/>
      <c r="E2" s="6"/>
      <c r="H2" s="77"/>
      <c r="I2" s="77"/>
      <c r="J2" s="77"/>
      <c r="K2" s="77"/>
      <c r="L2" s="77"/>
      <c r="M2" s="77"/>
      <c r="N2" s="77"/>
      <c r="O2" s="77"/>
      <c r="P2" s="77"/>
      <c r="Q2" s="77"/>
      <c r="R2" s="77"/>
      <c r="S2" s="77"/>
      <c r="T2" s="77"/>
      <c r="U2" s="77"/>
    </row>
    <row r="3" spans="2:22" ht="15">
      <c r="B3" s="6" t="s">
        <v>170</v>
      </c>
      <c r="C3" s="6"/>
      <c r="D3" s="6"/>
      <c r="E3" s="6"/>
      <c r="H3" s="77"/>
      <c r="I3" s="77"/>
      <c r="J3" s="77"/>
      <c r="K3" s="77"/>
      <c r="L3" s="77"/>
      <c r="M3" s="77"/>
      <c r="N3" s="77"/>
      <c r="O3" s="77"/>
      <c r="P3" s="77"/>
      <c r="Q3" s="77"/>
      <c r="R3" s="77"/>
      <c r="S3" s="77"/>
      <c r="T3" s="77"/>
      <c r="U3" s="77"/>
    </row>
    <row r="4" spans="2:22">
      <c r="B4" s="1" t="s">
        <v>172</v>
      </c>
      <c r="C4" s="1"/>
      <c r="D4" s="1"/>
      <c r="E4" s="1"/>
      <c r="G4" s="78"/>
      <c r="H4" s="77"/>
      <c r="I4" s="77"/>
      <c r="J4" s="77"/>
      <c r="K4" s="77"/>
      <c r="L4" s="77"/>
      <c r="M4" s="77"/>
      <c r="N4" s="77"/>
      <c r="O4" s="77"/>
      <c r="P4" s="77"/>
      <c r="Q4" s="77"/>
      <c r="R4" s="77"/>
      <c r="S4" s="77"/>
      <c r="T4" s="77"/>
      <c r="U4" s="77"/>
    </row>
    <row r="5" spans="2:22" ht="15" customHeight="1">
      <c r="G5" s="78"/>
      <c r="H5" s="77"/>
      <c r="I5" s="77"/>
      <c r="J5" s="77"/>
      <c r="K5" s="77"/>
      <c r="L5" s="77"/>
      <c r="M5" s="77"/>
      <c r="N5" s="77"/>
      <c r="O5" s="77"/>
      <c r="P5" s="77"/>
      <c r="Q5" s="77"/>
      <c r="R5" s="77"/>
      <c r="S5" s="77"/>
      <c r="T5" s="77"/>
      <c r="U5" s="77"/>
    </row>
    <row r="6" spans="2:22" ht="15" customHeight="1">
      <c r="G6" s="78"/>
      <c r="H6" s="77"/>
      <c r="I6" s="77"/>
      <c r="J6" s="77"/>
      <c r="K6" s="77"/>
      <c r="L6" s="77"/>
      <c r="M6" s="77"/>
      <c r="N6" s="77"/>
      <c r="O6" s="77"/>
      <c r="P6" s="77"/>
      <c r="Q6" s="77"/>
      <c r="R6" s="77"/>
      <c r="S6" s="77"/>
      <c r="T6" s="77"/>
      <c r="U6" s="77"/>
    </row>
    <row r="7" spans="2:22" ht="18" thickBot="1">
      <c r="B7" s="79" t="s">
        <v>76</v>
      </c>
      <c r="C7" s="79"/>
      <c r="D7" s="79"/>
      <c r="E7" s="79"/>
      <c r="F7" s="148" t="s">
        <v>77</v>
      </c>
      <c r="G7" s="149"/>
      <c r="H7" s="150"/>
      <c r="M7" s="83"/>
      <c r="N7" s="83"/>
      <c r="O7" s="83"/>
      <c r="P7" s="83"/>
      <c r="Q7" s="81" t="s">
        <v>81</v>
      </c>
      <c r="R7" s="83"/>
      <c r="S7" s="83"/>
      <c r="T7" s="83"/>
      <c r="U7" s="83"/>
      <c r="V7" s="84"/>
    </row>
    <row r="8" spans="2:22" ht="12" customHeight="1">
      <c r="B8" s="151" t="s">
        <v>78</v>
      </c>
      <c r="C8" s="152"/>
      <c r="D8" s="152"/>
      <c r="E8" s="153"/>
      <c r="F8" s="107" t="s">
        <v>79</v>
      </c>
      <c r="G8" s="107" t="s">
        <v>1</v>
      </c>
      <c r="H8" s="108" t="s">
        <v>80</v>
      </c>
      <c r="M8" s="80"/>
      <c r="N8" s="80"/>
      <c r="O8" s="80"/>
      <c r="P8" s="80"/>
      <c r="Q8" s="81"/>
      <c r="R8" s="80"/>
      <c r="S8" s="80"/>
      <c r="T8" s="80"/>
      <c r="U8" s="80"/>
      <c r="V8" s="82"/>
    </row>
    <row r="9" spans="2:22" ht="23.25" customHeight="1">
      <c r="B9" s="154" t="s">
        <v>93</v>
      </c>
      <c r="C9" s="155"/>
      <c r="D9" s="155"/>
      <c r="E9" s="156"/>
      <c r="F9" s="93">
        <v>20</v>
      </c>
      <c r="G9" s="93">
        <v>13.5</v>
      </c>
      <c r="H9" s="94">
        <v>10</v>
      </c>
      <c r="I9" t="s">
        <v>82</v>
      </c>
      <c r="M9" s="83"/>
      <c r="N9" s="83"/>
      <c r="O9" s="95" t="s">
        <v>83</v>
      </c>
      <c r="P9" s="95"/>
      <c r="Q9" s="95"/>
      <c r="R9" s="96"/>
      <c r="S9" s="95" t="s">
        <v>84</v>
      </c>
      <c r="T9" s="95"/>
      <c r="U9" s="95"/>
      <c r="V9" s="82" t="s">
        <v>85</v>
      </c>
    </row>
    <row r="10" spans="2:22" ht="23.25" customHeight="1">
      <c r="B10" s="154" t="s">
        <v>86</v>
      </c>
      <c r="C10" s="155"/>
      <c r="D10" s="155"/>
      <c r="E10" s="156"/>
      <c r="F10" s="172">
        <v>3689</v>
      </c>
      <c r="G10" s="172">
        <v>2472</v>
      </c>
      <c r="H10" s="173">
        <f>(1/2)*F10</f>
        <v>1845</v>
      </c>
      <c r="M10" s="83"/>
      <c r="N10" s="83"/>
      <c r="O10" s="95" t="s">
        <v>105</v>
      </c>
      <c r="P10" s="95" t="s">
        <v>103</v>
      </c>
      <c r="Q10" s="95" t="s">
        <v>104</v>
      </c>
      <c r="R10" s="96"/>
      <c r="S10" s="95" t="s">
        <v>105</v>
      </c>
      <c r="T10" s="95" t="s">
        <v>103</v>
      </c>
      <c r="U10" s="95" t="s">
        <v>104</v>
      </c>
      <c r="V10" s="82">
        <v>3</v>
      </c>
    </row>
    <row r="11" spans="2:22" ht="23.25" customHeight="1">
      <c r="B11" s="154" t="s">
        <v>106</v>
      </c>
      <c r="C11" s="155"/>
      <c r="D11" s="155"/>
      <c r="E11" s="156"/>
      <c r="F11" s="172">
        <v>7375</v>
      </c>
      <c r="G11" s="172">
        <f>ROUNDDOWN(0.67*F11,0)</f>
        <v>4941</v>
      </c>
      <c r="H11" s="173">
        <f>1+(1/2)*F11</f>
        <v>3689</v>
      </c>
      <c r="M11" s="83"/>
      <c r="N11" s="103" t="s">
        <v>86</v>
      </c>
      <c r="O11" s="174">
        <f>F10+F21</f>
        <v>6192.23</v>
      </c>
      <c r="P11" s="175">
        <f t="shared" ref="P11:Q13" si="0">G10+G21</f>
        <v>4140.82</v>
      </c>
      <c r="Q11" s="175">
        <f t="shared" si="0"/>
        <v>3096.62</v>
      </c>
      <c r="R11" s="139"/>
      <c r="S11" s="174">
        <f>F10+F25</f>
        <v>7443.86</v>
      </c>
      <c r="T11" s="175">
        <f t="shared" ref="T11:U13" si="1">G10+G25</f>
        <v>4975.24</v>
      </c>
      <c r="U11" s="175">
        <f t="shared" si="1"/>
        <v>3722.43</v>
      </c>
      <c r="V11" s="82">
        <v>6</v>
      </c>
    </row>
    <row r="12" spans="2:22" ht="23.25" customHeight="1">
      <c r="B12" s="154" t="s">
        <v>107</v>
      </c>
      <c r="C12" s="155"/>
      <c r="D12" s="155"/>
      <c r="E12" s="156"/>
      <c r="F12" s="172">
        <v>14751</v>
      </c>
      <c r="G12" s="172">
        <f>ROUNDDOWN(0.67*F12,0)</f>
        <v>9883</v>
      </c>
      <c r="H12" s="173">
        <f>(1/2)*F12-1</f>
        <v>7375</v>
      </c>
      <c r="K12" s="1"/>
      <c r="M12" s="83"/>
      <c r="N12" s="103" t="s">
        <v>108</v>
      </c>
      <c r="O12" s="174">
        <f t="shared" ref="O12" si="2">F11+F22</f>
        <v>14884.69</v>
      </c>
      <c r="P12" s="174">
        <f t="shared" si="0"/>
        <v>9947.4599999999991</v>
      </c>
      <c r="Q12" s="175">
        <f t="shared" si="0"/>
        <v>7443.85</v>
      </c>
      <c r="R12" s="139"/>
      <c r="S12" s="174">
        <f t="shared" ref="S12:S13" si="3">F11+F26</f>
        <v>18639.580000000002</v>
      </c>
      <c r="T12" s="174">
        <f t="shared" si="1"/>
        <v>12450.72</v>
      </c>
      <c r="U12" s="175">
        <f t="shared" si="1"/>
        <v>9321.2900000000009</v>
      </c>
      <c r="V12" s="82" t="s">
        <v>87</v>
      </c>
    </row>
    <row r="13" spans="2:22" ht="23.25" customHeight="1">
      <c r="B13" s="157"/>
      <c r="C13" s="158"/>
      <c r="D13" s="158"/>
      <c r="E13" s="159"/>
      <c r="F13" s="98"/>
      <c r="G13" s="98"/>
      <c r="H13" s="99"/>
      <c r="M13" s="83"/>
      <c r="N13" s="103" t="s">
        <v>107</v>
      </c>
      <c r="O13" s="174">
        <f>F12+F23</f>
        <v>29770.38</v>
      </c>
      <c r="P13" s="174">
        <f t="shared" si="0"/>
        <v>19895.919999999998</v>
      </c>
      <c r="Q13" s="174">
        <f t="shared" si="0"/>
        <v>14884.69</v>
      </c>
      <c r="R13" s="139"/>
      <c r="S13" s="174">
        <f t="shared" si="3"/>
        <v>37280.160000000003</v>
      </c>
      <c r="T13" s="174">
        <f t="shared" si="1"/>
        <v>24902.44</v>
      </c>
      <c r="U13" s="174">
        <f t="shared" si="1"/>
        <v>18639.580000000002</v>
      </c>
      <c r="V13" s="82"/>
    </row>
    <row r="14" spans="2:22" ht="23.25" customHeight="1">
      <c r="B14" s="154" t="s">
        <v>94</v>
      </c>
      <c r="C14" s="155"/>
      <c r="D14" s="155"/>
      <c r="E14" s="156"/>
      <c r="F14" s="93">
        <v>20</v>
      </c>
      <c r="G14" s="93">
        <v>13.5</v>
      </c>
      <c r="H14" s="94">
        <v>10</v>
      </c>
      <c r="I14" t="s">
        <v>82</v>
      </c>
      <c r="M14" s="83"/>
      <c r="N14" s="83"/>
      <c r="O14" s="139"/>
      <c r="P14" s="139"/>
      <c r="Q14" s="139"/>
      <c r="R14" s="139"/>
      <c r="S14" s="139"/>
      <c r="T14" s="139"/>
      <c r="U14" s="139"/>
      <c r="V14" s="82" t="s">
        <v>85</v>
      </c>
    </row>
    <row r="15" spans="2:22" ht="23.25" customHeight="1">
      <c r="B15" s="154" t="s">
        <v>86</v>
      </c>
      <c r="C15" s="155"/>
      <c r="D15" s="155"/>
      <c r="E15" s="156"/>
      <c r="F15" s="172">
        <v>4417</v>
      </c>
      <c r="G15" s="172">
        <f>ROUNDDOWN(0.67*F15,0)</f>
        <v>2959</v>
      </c>
      <c r="H15" s="173">
        <f>(1/2)*F15</f>
        <v>2209</v>
      </c>
      <c r="M15" s="83"/>
      <c r="N15" s="83"/>
      <c r="O15" s="95" t="s">
        <v>88</v>
      </c>
      <c r="P15" s="95"/>
      <c r="Q15" s="95"/>
      <c r="R15" s="96"/>
      <c r="S15" s="95" t="s">
        <v>89</v>
      </c>
      <c r="T15" s="140"/>
      <c r="U15" s="140"/>
      <c r="V15" s="82">
        <v>3</v>
      </c>
    </row>
    <row r="16" spans="2:22" ht="23.25" customHeight="1">
      <c r="B16" s="154" t="s">
        <v>106</v>
      </c>
      <c r="C16" s="155"/>
      <c r="D16" s="155"/>
      <c r="E16" s="156"/>
      <c r="F16" s="172">
        <v>8837</v>
      </c>
      <c r="G16" s="172">
        <f>ROUNDUP(0.67*F16,0)</f>
        <v>5921</v>
      </c>
      <c r="H16" s="173">
        <f>(1/2)*F16</f>
        <v>4419</v>
      </c>
      <c r="M16" s="83"/>
      <c r="N16" s="103" t="s">
        <v>86</v>
      </c>
      <c r="O16" s="174">
        <f>F15+F21</f>
        <v>6920.23</v>
      </c>
      <c r="P16" s="175">
        <f t="shared" ref="P16:Q18" si="4">G15+G21</f>
        <v>4627.82</v>
      </c>
      <c r="Q16" s="175">
        <f t="shared" si="4"/>
        <v>3460.62</v>
      </c>
      <c r="R16" s="139"/>
      <c r="S16" s="174">
        <f>F15+F25</f>
        <v>8171.86</v>
      </c>
      <c r="T16" s="175">
        <f t="shared" ref="T16:U18" si="5">G15+G25</f>
        <v>5462.24</v>
      </c>
      <c r="U16" s="175">
        <f t="shared" si="5"/>
        <v>4086.43</v>
      </c>
      <c r="V16" s="82">
        <v>6</v>
      </c>
    </row>
    <row r="17" spans="2:22" ht="23.25" customHeight="1" thickBot="1">
      <c r="B17" s="160" t="s">
        <v>107</v>
      </c>
      <c r="C17" s="161"/>
      <c r="D17" s="161"/>
      <c r="E17" s="162"/>
      <c r="F17" s="176">
        <v>17671</v>
      </c>
      <c r="G17" s="177">
        <f>ROUNDUP(0.67*F17,0)</f>
        <v>11840</v>
      </c>
      <c r="H17" s="173">
        <f>(1/2)*F17+1</f>
        <v>8837</v>
      </c>
      <c r="K17" s="1"/>
      <c r="M17" s="83"/>
      <c r="N17" s="103" t="s">
        <v>108</v>
      </c>
      <c r="O17" s="174">
        <f t="shared" ref="O17" si="6">F16+F22</f>
        <v>16346.69</v>
      </c>
      <c r="P17" s="174">
        <f t="shared" si="4"/>
        <v>10927.46</v>
      </c>
      <c r="Q17" s="175">
        <f t="shared" si="4"/>
        <v>8173.85</v>
      </c>
      <c r="R17" s="139"/>
      <c r="S17" s="174">
        <f t="shared" ref="S17:S18" si="7">F16+F26</f>
        <v>20101.580000000002</v>
      </c>
      <c r="T17" s="174">
        <f t="shared" si="5"/>
        <v>13430.72</v>
      </c>
      <c r="U17" s="175">
        <f t="shared" si="5"/>
        <v>10051.290000000001</v>
      </c>
      <c r="V17" s="82" t="s">
        <v>87</v>
      </c>
    </row>
    <row r="18" spans="2:22" ht="22.95" customHeight="1">
      <c r="M18" s="83"/>
      <c r="N18" s="103" t="s">
        <v>107</v>
      </c>
      <c r="O18" s="174">
        <f>F17+F23</f>
        <v>32690.38</v>
      </c>
      <c r="P18" s="174">
        <f t="shared" si="4"/>
        <v>21852.92</v>
      </c>
      <c r="Q18" s="174">
        <f t="shared" si="4"/>
        <v>16346.69</v>
      </c>
      <c r="R18" s="139"/>
      <c r="S18" s="174">
        <f t="shared" si="7"/>
        <v>40200.160000000003</v>
      </c>
      <c r="T18" s="174">
        <f t="shared" si="5"/>
        <v>26859.439999999999</v>
      </c>
      <c r="U18" s="174">
        <f t="shared" si="5"/>
        <v>20101.580000000002</v>
      </c>
      <c r="V18" s="82"/>
    </row>
    <row r="19" spans="2:22" ht="12.75" customHeight="1">
      <c r="M19" s="83"/>
      <c r="N19" s="83"/>
      <c r="O19" s="83"/>
      <c r="P19" s="83"/>
      <c r="Q19" s="83"/>
      <c r="R19" s="83"/>
      <c r="S19" s="83"/>
      <c r="T19" s="83"/>
      <c r="U19" s="83"/>
      <c r="V19" s="84"/>
    </row>
    <row r="20" spans="2:22" ht="18.45" customHeight="1">
      <c r="B20" s="79" t="s">
        <v>74</v>
      </c>
      <c r="C20" s="101" t="s">
        <v>100</v>
      </c>
      <c r="D20" s="102" t="s">
        <v>101</v>
      </c>
      <c r="E20" s="102" t="s">
        <v>102</v>
      </c>
      <c r="F20" s="179">
        <v>834.41</v>
      </c>
      <c r="G20" s="97" t="s">
        <v>95</v>
      </c>
      <c r="H20" s="86"/>
    </row>
    <row r="21" spans="2:22" ht="12.75" customHeight="1">
      <c r="B21" s="1" t="s">
        <v>92</v>
      </c>
      <c r="C21" s="85">
        <v>3</v>
      </c>
      <c r="D21" s="91">
        <v>2</v>
      </c>
      <c r="E21" s="92">
        <v>1.5</v>
      </c>
      <c r="F21" s="178">
        <f>C21*$F$20</f>
        <v>2503.23</v>
      </c>
      <c r="G21" s="178">
        <f t="shared" ref="G21:H23" si="8">D21*$F$20</f>
        <v>1668.82</v>
      </c>
      <c r="H21" s="178">
        <f t="shared" si="8"/>
        <v>1251.6199999999999</v>
      </c>
    </row>
    <row r="22" spans="2:22" ht="12.75" customHeight="1">
      <c r="B22" s="1" t="s">
        <v>124</v>
      </c>
      <c r="C22" s="85">
        <v>9</v>
      </c>
      <c r="D22" s="85">
        <v>6</v>
      </c>
      <c r="E22" s="92">
        <v>4.5</v>
      </c>
      <c r="F22" s="178">
        <f t="shared" ref="F22:F23" si="9">C22*$F$20</f>
        <v>7509.69</v>
      </c>
      <c r="G22" s="178">
        <f t="shared" si="8"/>
        <v>5006.46</v>
      </c>
      <c r="H22" s="178">
        <f t="shared" si="8"/>
        <v>3754.85</v>
      </c>
    </row>
    <row r="23" spans="2:22" ht="12.75" customHeight="1">
      <c r="B23" s="1" t="s">
        <v>125</v>
      </c>
      <c r="C23" s="85">
        <v>18</v>
      </c>
      <c r="D23" s="85">
        <v>12</v>
      </c>
      <c r="E23" s="88">
        <v>9</v>
      </c>
      <c r="F23" s="178">
        <f t="shared" si="9"/>
        <v>15019.38</v>
      </c>
      <c r="G23" s="178">
        <f t="shared" si="8"/>
        <v>10012.92</v>
      </c>
      <c r="H23" s="178">
        <f t="shared" si="8"/>
        <v>7509.69</v>
      </c>
    </row>
    <row r="24" spans="2:22" ht="18" customHeight="1">
      <c r="C24" s="85"/>
      <c r="D24" s="85"/>
      <c r="E24" s="87"/>
      <c r="F24" s="179">
        <v>1251.6199999999999</v>
      </c>
      <c r="G24" s="97" t="s">
        <v>96</v>
      </c>
      <c r="H24" s="86"/>
    </row>
    <row r="25" spans="2:22" ht="12.75" customHeight="1">
      <c r="B25" t="s">
        <v>92</v>
      </c>
      <c r="C25" s="85">
        <v>3</v>
      </c>
      <c r="D25" s="91">
        <v>2</v>
      </c>
      <c r="E25" s="92">
        <v>1.5</v>
      </c>
      <c r="F25" s="178">
        <f>C25*$F$24</f>
        <v>3754.86</v>
      </c>
      <c r="G25" s="178">
        <f t="shared" ref="G25:H27" si="10">D25*$F$24</f>
        <v>2503.2399999999998</v>
      </c>
      <c r="H25" s="178">
        <f t="shared" si="10"/>
        <v>1877.43</v>
      </c>
    </row>
    <row r="26" spans="2:22" ht="12.75" customHeight="1">
      <c r="B26" s="1" t="s">
        <v>124</v>
      </c>
      <c r="C26" s="85">
        <v>9</v>
      </c>
      <c r="D26" s="85">
        <v>6</v>
      </c>
      <c r="E26" s="92">
        <v>4.5</v>
      </c>
      <c r="F26" s="178">
        <f t="shared" ref="F26:F27" si="11">C26*$F$24</f>
        <v>11264.58</v>
      </c>
      <c r="G26" s="178">
        <f t="shared" si="10"/>
        <v>7509.72</v>
      </c>
      <c r="H26" s="178">
        <f t="shared" si="10"/>
        <v>5632.29</v>
      </c>
    </row>
    <row r="27" spans="2:22" ht="12.75" customHeight="1">
      <c r="B27" s="1" t="s">
        <v>125</v>
      </c>
      <c r="C27" s="85">
        <v>18</v>
      </c>
      <c r="D27" s="85">
        <v>12</v>
      </c>
      <c r="E27" s="88">
        <v>9</v>
      </c>
      <c r="F27" s="178">
        <f t="shared" si="11"/>
        <v>22529.16</v>
      </c>
      <c r="G27" s="178">
        <f t="shared" si="10"/>
        <v>15019.44</v>
      </c>
      <c r="H27" s="178">
        <f t="shared" si="10"/>
        <v>11264.58</v>
      </c>
    </row>
    <row r="28" spans="2:22" ht="12.75" customHeight="1"/>
    <row r="29" spans="2:22" ht="12.75" customHeight="1">
      <c r="B29" s="1" t="s">
        <v>90</v>
      </c>
    </row>
    <row r="30" spans="2:22" ht="12.75" customHeight="1">
      <c r="B30" s="89" t="s">
        <v>122</v>
      </c>
      <c r="C30" s="76"/>
      <c r="D30" s="76"/>
      <c r="E30" s="76"/>
      <c r="F30" s="90"/>
      <c r="G30" s="90"/>
    </row>
    <row r="31" spans="2:22" ht="12.75" customHeight="1">
      <c r="B31" t="s">
        <v>91</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F7:H7"/>
    <mergeCell ref="B8:E8"/>
    <mergeCell ref="B9:E9"/>
    <mergeCell ref="B10:E10"/>
    <mergeCell ref="B11:E11"/>
    <mergeCell ref="B14:E14"/>
    <mergeCell ref="B15:E15"/>
    <mergeCell ref="B16:E16"/>
    <mergeCell ref="B17:E17"/>
    <mergeCell ref="B12:E12"/>
    <mergeCell ref="B13:E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166" t="s">
        <v>173</v>
      </c>
    </row>
    <row r="2" spans="2:6">
      <c r="B2" s="1" t="s">
        <v>174</v>
      </c>
    </row>
    <row r="3" spans="2:6">
      <c r="B3" s="1" t="s">
        <v>175</v>
      </c>
    </row>
    <row r="5" spans="2:6" ht="46.8">
      <c r="B5" s="167" t="s">
        <v>176</v>
      </c>
      <c r="C5" s="167" t="s">
        <v>109</v>
      </c>
      <c r="D5" s="167" t="s">
        <v>110</v>
      </c>
      <c r="E5" s="167" t="s">
        <v>111</v>
      </c>
      <c r="F5" s="167" t="s">
        <v>112</v>
      </c>
    </row>
    <row r="6" spans="2:6">
      <c r="B6" s="20" t="s">
        <v>116</v>
      </c>
      <c r="C6" s="170">
        <v>43938</v>
      </c>
      <c r="D6" s="170">
        <v>47022</v>
      </c>
      <c r="E6" s="170">
        <v>47213</v>
      </c>
      <c r="F6" s="170">
        <v>47648</v>
      </c>
    </row>
    <row r="7" spans="2:6">
      <c r="B7" s="20" t="s">
        <v>117</v>
      </c>
      <c r="C7" s="170">
        <v>52725</v>
      </c>
      <c r="D7" s="170">
        <v>56426</v>
      </c>
      <c r="E7" s="170">
        <v>56655</v>
      </c>
      <c r="F7" s="170">
        <v>57178</v>
      </c>
    </row>
    <row r="8" spans="2:6">
      <c r="B8" s="20" t="s">
        <v>118</v>
      </c>
      <c r="C8" s="170">
        <v>62099</v>
      </c>
      <c r="D8" s="170">
        <v>66458</v>
      </c>
      <c r="E8" s="170">
        <v>66727</v>
      </c>
      <c r="F8" s="170">
        <v>67342</v>
      </c>
    </row>
    <row r="9" spans="2:6">
      <c r="B9" s="20" t="s">
        <v>119</v>
      </c>
      <c r="C9" s="170">
        <v>80728</v>
      </c>
      <c r="D9" s="170">
        <v>86396</v>
      </c>
      <c r="E9" s="170">
        <v>86745</v>
      </c>
      <c r="F9" s="170">
        <v>87546</v>
      </c>
    </row>
    <row r="10" spans="2:6" ht="28.8">
      <c r="B10" s="168" t="s">
        <v>177</v>
      </c>
      <c r="C10" s="104"/>
      <c r="D10" s="104"/>
      <c r="E10" s="104"/>
      <c r="F10" s="104"/>
    </row>
    <row r="11" spans="2:6">
      <c r="B11" s="20" t="str">
        <f>B6</f>
        <v>Post-Graduate Fellow (R3)</v>
      </c>
      <c r="C11" s="171">
        <f>C6/2080</f>
        <v>21.12</v>
      </c>
      <c r="D11" s="171">
        <f t="shared" ref="D11:F11" si="0">D6/2080</f>
        <v>22.61</v>
      </c>
      <c r="E11" s="171">
        <f t="shared" si="0"/>
        <v>22.7</v>
      </c>
      <c r="F11" s="171">
        <f t="shared" si="0"/>
        <v>22.91</v>
      </c>
    </row>
    <row r="12" spans="2:6">
      <c r="B12" s="20" t="str">
        <f>B7</f>
        <v>Research Associate (R4)</v>
      </c>
      <c r="C12" s="171">
        <f t="shared" ref="C12:F14" si="1">C7/2080</f>
        <v>25.35</v>
      </c>
      <c r="D12" s="171">
        <f t="shared" si="1"/>
        <v>27.13</v>
      </c>
      <c r="E12" s="171">
        <f t="shared" si="1"/>
        <v>27.24</v>
      </c>
      <c r="F12" s="171">
        <f t="shared" si="1"/>
        <v>27.49</v>
      </c>
    </row>
    <row r="13" spans="2:6">
      <c r="B13" s="20" t="str">
        <f>B8</f>
        <v>Senior Research Associate (R5)</v>
      </c>
      <c r="C13" s="171">
        <f t="shared" si="1"/>
        <v>29.86</v>
      </c>
      <c r="D13" s="171">
        <f t="shared" si="1"/>
        <v>31.95</v>
      </c>
      <c r="E13" s="171">
        <f t="shared" si="1"/>
        <v>32.08</v>
      </c>
      <c r="F13" s="171">
        <f t="shared" si="1"/>
        <v>32.380000000000003</v>
      </c>
    </row>
    <row r="14" spans="2:6">
      <c r="B14" s="20" t="str">
        <f>B9</f>
        <v>Principal Research Associate (R6)</v>
      </c>
      <c r="C14" s="171">
        <f t="shared" si="1"/>
        <v>38.81</v>
      </c>
      <c r="D14" s="171">
        <f t="shared" si="1"/>
        <v>41.54</v>
      </c>
      <c r="E14" s="171">
        <f t="shared" si="1"/>
        <v>41.7</v>
      </c>
      <c r="F14" s="171">
        <f t="shared" si="1"/>
        <v>42.09</v>
      </c>
    </row>
    <row r="15" spans="2:6">
      <c r="C15" s="169"/>
      <c r="D15" s="169"/>
      <c r="E15" s="169"/>
      <c r="F15" s="169"/>
    </row>
    <row r="16" spans="2:6">
      <c r="B16" s="1" t="s">
        <v>178</v>
      </c>
    </row>
    <row r="18" spans="2:2">
      <c r="B18" s="1" t="s">
        <v>113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7823-1D18-4E9F-A6E7-2EA9BA688F9B}">
  <dimension ref="A2:R39"/>
  <sheetViews>
    <sheetView workbookViewId="0"/>
  </sheetViews>
  <sheetFormatPr defaultColWidth="9.109375" defaultRowHeight="13.2"/>
  <cols>
    <col min="1" max="1" width="9.109375" style="122"/>
    <col min="2" max="2" width="5.44140625" style="122" customWidth="1"/>
    <col min="3" max="3" width="9.5546875" style="122" customWidth="1"/>
    <col min="4" max="12" width="9.109375" style="122"/>
    <col min="13" max="13" width="7" style="122" customWidth="1"/>
    <col min="14" max="16384" width="9.109375" style="122"/>
  </cols>
  <sheetData>
    <row r="2" spans="1:18">
      <c r="A2" s="123"/>
      <c r="B2" s="123"/>
      <c r="C2" s="123"/>
      <c r="D2" s="123"/>
      <c r="E2" s="123"/>
      <c r="F2" s="123"/>
      <c r="G2" s="123"/>
      <c r="H2" s="123"/>
      <c r="I2" s="123"/>
      <c r="J2" s="123"/>
      <c r="K2" s="123"/>
      <c r="L2" s="123"/>
      <c r="M2" s="123"/>
      <c r="N2" s="123"/>
      <c r="O2" s="123"/>
      <c r="P2" s="123"/>
      <c r="Q2" s="123"/>
      <c r="R2" s="123"/>
    </row>
    <row r="3" spans="1:18" ht="17.399999999999999">
      <c r="A3" s="124" t="s">
        <v>138</v>
      </c>
      <c r="B3" s="123"/>
      <c r="C3" s="123"/>
      <c r="D3" s="123"/>
      <c r="E3" s="123"/>
      <c r="F3" s="123"/>
      <c r="G3" s="123"/>
      <c r="H3" s="123"/>
      <c r="I3" s="123"/>
      <c r="J3" s="123"/>
      <c r="K3" s="123"/>
      <c r="L3" s="123"/>
      <c r="M3" s="123"/>
      <c r="N3" s="123"/>
      <c r="O3" s="123"/>
      <c r="P3" s="123"/>
      <c r="Q3" s="123"/>
      <c r="R3" s="123"/>
    </row>
    <row r="4" spans="1:18">
      <c r="A4" s="123"/>
      <c r="B4" s="123"/>
      <c r="C4" s="123"/>
      <c r="D4" s="123"/>
      <c r="E4" s="123"/>
      <c r="F4" s="123"/>
      <c r="G4" s="123"/>
      <c r="H4" s="123"/>
      <c r="I4" s="123"/>
      <c r="J4" s="123"/>
      <c r="K4" s="123"/>
      <c r="L4" s="123"/>
      <c r="M4" s="123"/>
      <c r="N4" s="123"/>
      <c r="O4" s="123"/>
      <c r="P4" s="123"/>
      <c r="Q4" s="123"/>
      <c r="R4" s="123"/>
    </row>
    <row r="5" spans="1:18">
      <c r="A5" s="123"/>
      <c r="B5" s="123"/>
      <c r="C5" s="123"/>
      <c r="D5" s="123"/>
      <c r="E5" s="123"/>
      <c r="F5" s="123"/>
      <c r="G5" s="123"/>
      <c r="H5" s="123"/>
      <c r="I5" s="123"/>
      <c r="J5" s="123"/>
      <c r="K5" s="123"/>
      <c r="L5" s="123"/>
      <c r="M5" s="123"/>
      <c r="N5" s="123"/>
      <c r="O5" s="123"/>
      <c r="P5" s="123"/>
      <c r="Q5" s="123"/>
      <c r="R5" s="123"/>
    </row>
    <row r="6" spans="1:18" ht="15.6">
      <c r="A6" s="163" t="s">
        <v>120</v>
      </c>
      <c r="B6" s="163"/>
      <c r="C6" s="163"/>
      <c r="D6" s="163"/>
      <c r="E6" s="123"/>
      <c r="F6" s="123"/>
      <c r="G6" s="123"/>
      <c r="H6" s="123"/>
      <c r="I6" s="123"/>
      <c r="J6" s="123"/>
      <c r="K6" s="123"/>
      <c r="L6" s="123"/>
      <c r="M6" s="123"/>
      <c r="N6" s="123"/>
      <c r="O6" s="123"/>
      <c r="P6" s="123"/>
      <c r="Q6" s="123"/>
      <c r="R6" s="123"/>
    </row>
    <row r="7" spans="1:18">
      <c r="A7" s="123" t="s">
        <v>139</v>
      </c>
      <c r="B7" s="123"/>
      <c r="C7" s="123"/>
      <c r="D7" s="123"/>
      <c r="E7" s="123"/>
      <c r="F7" s="123"/>
      <c r="G7" s="123"/>
      <c r="H7" s="123"/>
      <c r="I7" s="123"/>
      <c r="J7" s="123"/>
      <c r="K7" s="123"/>
      <c r="L7" s="123"/>
      <c r="M7" s="123"/>
      <c r="N7" s="123"/>
      <c r="O7" s="123"/>
      <c r="P7" s="123"/>
      <c r="Q7" s="123"/>
      <c r="R7" s="123"/>
    </row>
    <row r="8" spans="1:18">
      <c r="A8" s="123" t="s">
        <v>140</v>
      </c>
      <c r="B8" s="123"/>
      <c r="C8" s="123"/>
      <c r="D8" s="123"/>
      <c r="E8" s="123"/>
      <c r="F8" s="123"/>
      <c r="G8" s="123"/>
      <c r="H8" s="123"/>
      <c r="I8" s="123"/>
      <c r="J8" s="123"/>
      <c r="K8" s="123"/>
      <c r="L8" s="123"/>
      <c r="M8" s="123"/>
      <c r="N8" s="123"/>
      <c r="O8" s="123"/>
      <c r="P8" s="123"/>
      <c r="Q8" s="123"/>
      <c r="R8" s="123"/>
    </row>
    <row r="9" spans="1:18">
      <c r="A9" s="123" t="s">
        <v>141</v>
      </c>
      <c r="B9" s="123"/>
      <c r="C9" s="123"/>
      <c r="D9" s="123"/>
      <c r="E9" s="123"/>
      <c r="F9" s="123"/>
      <c r="G9" s="123"/>
      <c r="H9" s="123"/>
      <c r="I9" s="123"/>
      <c r="J9" s="123"/>
      <c r="K9" s="123"/>
      <c r="L9" s="123"/>
      <c r="M9" s="123"/>
      <c r="N9" s="123"/>
      <c r="O9" s="123"/>
      <c r="P9" s="123"/>
      <c r="Q9" s="123"/>
      <c r="R9" s="123"/>
    </row>
    <row r="10" spans="1:18">
      <c r="A10" s="123" t="s">
        <v>142</v>
      </c>
      <c r="B10" s="123"/>
      <c r="C10" s="123"/>
      <c r="D10" s="123"/>
      <c r="E10" s="123"/>
      <c r="F10" s="123"/>
      <c r="G10" s="123"/>
      <c r="H10" s="123"/>
      <c r="I10" s="123"/>
      <c r="J10" s="123"/>
      <c r="K10" s="123"/>
      <c r="L10" s="123"/>
      <c r="M10" s="123"/>
      <c r="N10" s="123"/>
      <c r="O10" s="123"/>
      <c r="P10" s="123"/>
      <c r="Q10" s="123"/>
      <c r="R10" s="123"/>
    </row>
    <row r="11" spans="1:18">
      <c r="A11" s="123"/>
      <c r="B11" s="123"/>
      <c r="C11" s="123"/>
      <c r="D11" s="123"/>
      <c r="E11" s="123"/>
      <c r="F11" s="123"/>
      <c r="G11" s="123"/>
      <c r="H11" s="123"/>
      <c r="I11" s="123"/>
      <c r="J11" s="123"/>
      <c r="K11" s="123"/>
      <c r="L11" s="123"/>
      <c r="M11" s="123"/>
      <c r="N11" s="123"/>
      <c r="O11" s="123"/>
      <c r="P11" s="123"/>
      <c r="Q11" s="123"/>
      <c r="R11" s="123"/>
    </row>
    <row r="12" spans="1:18">
      <c r="A12" s="123"/>
      <c r="B12" s="123"/>
      <c r="C12" s="123"/>
      <c r="D12" s="123"/>
      <c r="E12" s="123"/>
      <c r="F12" s="123"/>
      <c r="G12" s="123"/>
      <c r="H12" s="123"/>
      <c r="I12" s="123"/>
      <c r="J12" s="123"/>
      <c r="K12" s="123"/>
      <c r="L12" s="123"/>
      <c r="M12" s="123"/>
      <c r="N12" s="123"/>
      <c r="O12" s="123"/>
      <c r="P12" s="123"/>
      <c r="Q12" s="123"/>
      <c r="R12" s="123"/>
    </row>
    <row r="13" spans="1:18" ht="15.6">
      <c r="A13" s="164" t="s">
        <v>143</v>
      </c>
      <c r="B13" s="164"/>
      <c r="C13" s="164"/>
      <c r="D13" s="164"/>
      <c r="E13" s="164"/>
      <c r="F13" s="123"/>
      <c r="G13" s="123"/>
      <c r="H13" s="123"/>
      <c r="I13" s="123"/>
      <c r="J13" s="123"/>
      <c r="K13" s="123"/>
      <c r="L13" s="123"/>
      <c r="M13" s="123"/>
      <c r="N13" s="123"/>
      <c r="O13" s="123"/>
      <c r="P13" s="123"/>
      <c r="Q13" s="123"/>
      <c r="R13" s="123"/>
    </row>
    <row r="14" spans="1:18">
      <c r="A14" s="123" t="s">
        <v>144</v>
      </c>
      <c r="B14" s="123"/>
      <c r="C14" s="123"/>
      <c r="D14" s="123"/>
      <c r="E14" s="123"/>
      <c r="F14" s="123"/>
      <c r="G14" s="123"/>
      <c r="H14" s="123"/>
      <c r="I14" s="123"/>
      <c r="J14" s="123"/>
      <c r="K14" s="123"/>
      <c r="L14" s="123"/>
      <c r="M14" s="123"/>
      <c r="N14" s="123"/>
      <c r="O14" s="123"/>
      <c r="P14" s="123"/>
      <c r="Q14" s="123"/>
      <c r="R14" s="123"/>
    </row>
    <row r="15" spans="1:18">
      <c r="A15" s="125" t="s">
        <v>145</v>
      </c>
      <c r="B15" s="123"/>
      <c r="C15" s="123"/>
      <c r="D15" s="123"/>
      <c r="E15" s="123"/>
      <c r="F15" s="123"/>
      <c r="G15" s="123"/>
      <c r="H15" s="123"/>
      <c r="I15" s="123"/>
      <c r="J15" s="123"/>
      <c r="K15" s="123"/>
      <c r="L15" s="123"/>
      <c r="M15" s="123"/>
      <c r="N15" s="123"/>
      <c r="O15" s="123"/>
      <c r="P15" s="123"/>
      <c r="Q15" s="123"/>
      <c r="R15" s="123"/>
    </row>
    <row r="16" spans="1:18">
      <c r="A16" s="123" t="s">
        <v>146</v>
      </c>
      <c r="B16" s="123"/>
      <c r="C16" s="123"/>
      <c r="D16" s="123"/>
      <c r="E16" s="123"/>
      <c r="F16" s="123"/>
      <c r="G16" s="123"/>
      <c r="H16" s="123"/>
      <c r="I16" s="123"/>
      <c r="J16" s="123"/>
      <c r="K16" s="123"/>
      <c r="L16" s="123"/>
      <c r="M16" s="123"/>
      <c r="N16" s="123"/>
      <c r="O16" s="123"/>
      <c r="P16" s="123"/>
      <c r="Q16" s="123"/>
      <c r="R16" s="123"/>
    </row>
    <row r="17" spans="1:18">
      <c r="A17" s="123" t="s">
        <v>147</v>
      </c>
      <c r="B17" s="123"/>
      <c r="C17" s="123"/>
      <c r="D17" s="123"/>
      <c r="E17" s="123"/>
      <c r="F17" s="123"/>
      <c r="G17" s="123"/>
      <c r="H17" s="123"/>
      <c r="I17" s="123"/>
      <c r="J17" s="123"/>
      <c r="K17" s="123"/>
      <c r="L17" s="123"/>
      <c r="M17" s="123"/>
      <c r="N17" s="123"/>
      <c r="O17" s="123"/>
      <c r="P17" s="123"/>
      <c r="Q17" s="123"/>
      <c r="R17" s="123"/>
    </row>
    <row r="18" spans="1:18">
      <c r="A18" s="123" t="s">
        <v>148</v>
      </c>
      <c r="B18" s="123"/>
      <c r="C18" s="123"/>
      <c r="D18" s="123"/>
      <c r="E18" s="123"/>
      <c r="F18" s="123"/>
      <c r="G18" s="123"/>
      <c r="H18" s="123"/>
      <c r="I18" s="123"/>
      <c r="J18" s="123"/>
      <c r="K18" s="123"/>
      <c r="L18" s="123"/>
      <c r="M18" s="123"/>
      <c r="N18" s="123"/>
      <c r="O18" s="123"/>
      <c r="P18" s="123"/>
      <c r="Q18" s="123"/>
      <c r="R18" s="123"/>
    </row>
    <row r="19" spans="1:18">
      <c r="A19" s="123" t="s">
        <v>149</v>
      </c>
      <c r="B19" s="123"/>
      <c r="C19" s="123"/>
      <c r="D19" s="123"/>
      <c r="E19" s="123"/>
      <c r="F19" s="123"/>
      <c r="G19" s="123"/>
      <c r="H19" s="123"/>
      <c r="I19" s="123"/>
      <c r="J19" s="123"/>
      <c r="K19" s="123"/>
      <c r="L19" s="123"/>
      <c r="M19" s="123"/>
      <c r="N19" s="123"/>
      <c r="O19" s="123"/>
      <c r="P19" s="123"/>
      <c r="Q19" s="123"/>
      <c r="R19" s="123"/>
    </row>
    <row r="20" spans="1:18">
      <c r="A20" s="123" t="s">
        <v>150</v>
      </c>
      <c r="B20" s="123"/>
      <c r="C20" s="123"/>
      <c r="D20" s="123"/>
      <c r="E20" s="123"/>
      <c r="F20" s="123"/>
      <c r="G20" s="123"/>
      <c r="H20" s="123"/>
      <c r="I20" s="123"/>
      <c r="J20" s="123"/>
      <c r="K20" s="123"/>
      <c r="L20" s="123"/>
      <c r="M20" s="123"/>
      <c r="N20" s="123"/>
      <c r="O20" s="123"/>
      <c r="P20" s="123"/>
      <c r="Q20" s="123"/>
      <c r="R20" s="123"/>
    </row>
    <row r="21" spans="1:18">
      <c r="A21" s="123" t="s">
        <v>151</v>
      </c>
      <c r="B21" s="123"/>
      <c r="C21" s="123"/>
      <c r="D21" s="123"/>
      <c r="E21" s="123"/>
      <c r="F21" s="123"/>
      <c r="G21" s="123"/>
      <c r="H21" s="123"/>
      <c r="I21" s="123"/>
      <c r="J21" s="123"/>
      <c r="K21" s="123"/>
      <c r="L21" s="123"/>
      <c r="M21" s="123"/>
      <c r="N21" s="123"/>
      <c r="O21" s="123"/>
      <c r="P21" s="123"/>
      <c r="Q21" s="123"/>
      <c r="R21" s="123"/>
    </row>
    <row r="22" spans="1:18">
      <c r="A22" s="123"/>
      <c r="B22" s="123"/>
      <c r="C22" s="123"/>
      <c r="D22" s="123"/>
      <c r="E22" s="123"/>
      <c r="F22" s="123"/>
      <c r="G22" s="123"/>
      <c r="H22" s="123"/>
      <c r="I22" s="123"/>
      <c r="J22" s="123"/>
      <c r="K22" s="123"/>
      <c r="L22" s="123"/>
      <c r="M22" s="123"/>
      <c r="N22" s="123"/>
      <c r="O22" s="123"/>
      <c r="P22" s="123"/>
      <c r="Q22" s="123"/>
      <c r="R22" s="123"/>
    </row>
    <row r="23" spans="1:18">
      <c r="A23" s="123" t="s">
        <v>152</v>
      </c>
      <c r="B23" s="123"/>
      <c r="C23" s="123"/>
      <c r="D23" s="123"/>
      <c r="E23" s="123"/>
      <c r="F23" s="123"/>
      <c r="G23" s="123"/>
      <c r="H23" s="123"/>
      <c r="I23" s="123"/>
      <c r="J23" s="123"/>
      <c r="K23" s="123"/>
      <c r="L23" s="123"/>
      <c r="M23" s="123"/>
      <c r="N23" s="123"/>
      <c r="O23" s="123"/>
      <c r="P23" s="123"/>
      <c r="Q23" s="123"/>
      <c r="R23" s="123"/>
    </row>
    <row r="24" spans="1:18">
      <c r="A24" s="126"/>
      <c r="B24" s="123"/>
      <c r="C24" s="123"/>
      <c r="D24" s="123"/>
      <c r="E24" s="123"/>
      <c r="F24" s="123"/>
      <c r="G24" s="123"/>
      <c r="H24" s="123"/>
      <c r="I24" s="123"/>
      <c r="J24" s="123"/>
      <c r="K24" s="123"/>
      <c r="L24" s="123"/>
      <c r="M24" s="123"/>
      <c r="N24" s="123"/>
      <c r="O24" s="123"/>
      <c r="P24" s="123"/>
      <c r="Q24" s="123"/>
      <c r="R24" s="123"/>
    </row>
    <row r="25" spans="1:18">
      <c r="A25" s="123"/>
      <c r="B25" s="123"/>
      <c r="C25" s="123"/>
      <c r="D25" s="123"/>
      <c r="E25" s="123"/>
      <c r="F25" s="123"/>
      <c r="G25" s="123"/>
      <c r="H25" s="123"/>
      <c r="I25" s="123"/>
      <c r="J25" s="123"/>
      <c r="K25" s="123"/>
      <c r="L25" s="123"/>
      <c r="M25" s="123"/>
      <c r="N25" s="123"/>
      <c r="O25" s="123"/>
      <c r="P25" s="123"/>
      <c r="Q25" s="123"/>
      <c r="R25" s="123"/>
    </row>
    <row r="26" spans="1:18" ht="15.6">
      <c r="A26" s="164" t="s">
        <v>153</v>
      </c>
      <c r="B26" s="164"/>
      <c r="C26" s="164"/>
      <c r="D26" s="164"/>
      <c r="E26" s="123"/>
      <c r="F26" s="123"/>
      <c r="G26" s="123"/>
      <c r="H26" s="123"/>
      <c r="I26" s="123"/>
      <c r="J26" s="123"/>
      <c r="K26" s="123"/>
      <c r="L26" s="123"/>
      <c r="M26" s="123"/>
      <c r="N26" s="123"/>
      <c r="O26" s="123"/>
      <c r="P26" s="123"/>
      <c r="Q26" s="123"/>
      <c r="R26" s="123"/>
    </row>
    <row r="27" spans="1:18">
      <c r="A27" s="123" t="s">
        <v>154</v>
      </c>
      <c r="B27" s="123"/>
      <c r="C27" s="123"/>
      <c r="D27" s="123"/>
      <c r="E27" s="123"/>
      <c r="F27" s="123"/>
      <c r="G27" s="123"/>
      <c r="H27" s="123"/>
      <c r="I27" s="123"/>
      <c r="J27" s="123"/>
      <c r="K27" s="123"/>
      <c r="L27" s="123"/>
      <c r="M27" s="123"/>
      <c r="N27" s="123"/>
      <c r="O27" s="123"/>
      <c r="P27" s="123"/>
      <c r="Q27" s="123"/>
      <c r="R27" s="123"/>
    </row>
    <row r="28" spans="1:18">
      <c r="A28" s="123" t="s">
        <v>155</v>
      </c>
      <c r="B28" s="123"/>
      <c r="C28" s="123"/>
      <c r="D28" s="123"/>
      <c r="E28" s="123"/>
      <c r="F28" s="123"/>
      <c r="G28" s="123"/>
      <c r="H28" s="123"/>
      <c r="I28" s="123"/>
      <c r="J28" s="123"/>
      <c r="K28" s="123"/>
      <c r="L28" s="123"/>
      <c r="M28" s="123"/>
      <c r="N28" s="123"/>
      <c r="O28" s="123"/>
      <c r="P28" s="123"/>
      <c r="Q28" s="123"/>
      <c r="R28" s="123"/>
    </row>
    <row r="29" spans="1:18">
      <c r="A29" s="123" t="s">
        <v>156</v>
      </c>
      <c r="B29" s="123"/>
      <c r="C29" s="123"/>
      <c r="D29" s="123"/>
      <c r="E29" s="123"/>
      <c r="F29" s="123"/>
      <c r="G29" s="123"/>
      <c r="H29" s="123"/>
      <c r="I29" s="123"/>
      <c r="J29" s="123"/>
      <c r="K29" s="123"/>
      <c r="L29" s="123"/>
      <c r="M29" s="123"/>
      <c r="N29" s="123"/>
      <c r="O29" s="123"/>
      <c r="P29" s="123"/>
      <c r="Q29" s="123"/>
      <c r="R29" s="123"/>
    </row>
    <row r="30" spans="1:18">
      <c r="A30" s="123" t="s">
        <v>157</v>
      </c>
      <c r="B30" s="123"/>
      <c r="C30" s="123"/>
      <c r="D30" s="123"/>
      <c r="E30" s="123"/>
      <c r="F30" s="123"/>
      <c r="G30" s="123"/>
      <c r="H30" s="123"/>
      <c r="I30" s="123"/>
      <c r="J30" s="123"/>
      <c r="K30" s="123"/>
      <c r="L30" s="123"/>
      <c r="M30" s="123"/>
      <c r="N30" s="123"/>
      <c r="O30" s="123"/>
      <c r="P30" s="123"/>
      <c r="Q30" s="123"/>
      <c r="R30" s="123"/>
    </row>
    <row r="31" spans="1:18">
      <c r="A31" s="123" t="s">
        <v>158</v>
      </c>
      <c r="B31" s="123"/>
      <c r="C31" s="123"/>
      <c r="D31" s="123"/>
      <c r="E31" s="123"/>
      <c r="F31" s="123"/>
      <c r="G31" s="123"/>
      <c r="H31" s="123"/>
      <c r="I31" s="123"/>
      <c r="J31" s="123"/>
      <c r="K31" s="123"/>
      <c r="L31" s="123"/>
      <c r="M31" s="123"/>
      <c r="N31" s="123"/>
      <c r="O31" s="123"/>
      <c r="P31" s="123"/>
      <c r="Q31" s="123"/>
      <c r="R31" s="123"/>
    </row>
    <row r="32" spans="1:18">
      <c r="A32" s="123" t="s">
        <v>159</v>
      </c>
      <c r="B32" s="123"/>
      <c r="C32" s="123"/>
      <c r="D32" s="123"/>
      <c r="E32" s="123"/>
      <c r="F32" s="123"/>
      <c r="G32" s="123"/>
      <c r="H32" s="123"/>
      <c r="I32" s="123"/>
      <c r="J32" s="123"/>
      <c r="K32" s="123"/>
      <c r="L32" s="123"/>
      <c r="M32" s="123"/>
      <c r="N32" s="123"/>
      <c r="O32" s="123"/>
      <c r="P32" s="123"/>
      <c r="Q32" s="123"/>
      <c r="R32" s="123"/>
    </row>
    <row r="33" spans="1:18">
      <c r="A33" s="123" t="s">
        <v>160</v>
      </c>
      <c r="B33" s="123"/>
      <c r="C33" s="123"/>
      <c r="D33" s="123"/>
      <c r="E33" s="123"/>
      <c r="F33" s="123"/>
      <c r="G33" s="123"/>
      <c r="H33" s="123"/>
      <c r="I33" s="123"/>
      <c r="J33" s="123"/>
      <c r="K33" s="123"/>
      <c r="L33" s="123"/>
      <c r="M33" s="123"/>
      <c r="N33" s="123"/>
      <c r="O33" s="123"/>
      <c r="P33" s="123"/>
      <c r="Q33" s="123"/>
      <c r="R33" s="123"/>
    </row>
    <row r="34" spans="1:18">
      <c r="A34" s="123" t="s">
        <v>161</v>
      </c>
      <c r="B34" s="123"/>
      <c r="C34" s="123"/>
      <c r="D34" s="123"/>
      <c r="E34" s="123"/>
      <c r="F34" s="123"/>
      <c r="G34" s="123"/>
      <c r="H34" s="123"/>
      <c r="I34" s="123"/>
      <c r="J34" s="123"/>
      <c r="K34" s="123"/>
      <c r="L34" s="123"/>
      <c r="M34" s="123"/>
      <c r="N34" s="123"/>
      <c r="O34" s="123"/>
      <c r="P34" s="123"/>
      <c r="Q34" s="123"/>
      <c r="R34" s="123"/>
    </row>
    <row r="35" spans="1:18" ht="15.6">
      <c r="A35" s="127"/>
    </row>
    <row r="39" spans="1:18">
      <c r="A39" s="123"/>
    </row>
  </sheetData>
  <mergeCells count="3">
    <mergeCell ref="A6:D6"/>
    <mergeCell ref="A13:E13"/>
    <mergeCell ref="A26: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ED407-39AB-45B1-BC5F-76A75697EB7A}">
  <ds:schemaRefs>
    <ds:schemaRef ds:uri="http://schemas.microsoft.com/sharepoint/v3/contenttype/forms"/>
  </ds:schemaRefs>
</ds:datastoreItem>
</file>

<file path=customXml/itemProps2.xml><?xml version="1.0" encoding="utf-8"?>
<ds:datastoreItem xmlns:ds="http://schemas.openxmlformats.org/officeDocument/2006/customXml" ds:itemID="{A6E608D1-325C-46C8-8673-E60EE7EAC0B2}">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48580931-c7a3-4517-b0ed-7549c1952d5b"/>
  </ds:schemaRefs>
</ds:datastoreItem>
</file>

<file path=customXml/itemProps3.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2026-02-10T17:58:45Z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